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https://delta.sotsiaalkindlustusamet.ee/dhs/webdav/926e7d99001d99ae3d107558699cb7860d576c74/48912104926/e9b10a15-afaa-4c65-a19a-6a393317432c/"/>
    </mc:Choice>
  </mc:AlternateContent>
  <xr:revisionPtr revIDLastSave="0" documentId="13_ncr:1_{4402E165-EB61-4631-9CE0-10282CC78D78}" xr6:coauthVersionLast="47" xr6:coauthVersionMax="47" xr10:uidLastSave="{00000000-0000-0000-0000-000000000000}"/>
  <bookViews>
    <workbookView xWindow="-120" yWindow="-120" windowWidth="29040" windowHeight="15840" tabRatio="75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 C3. Sihtrühmaga seotud kulud" sheetId="12" r:id="rId6"/>
    <sheet name="Nähtamatu leht" sheetId="16" state="hidden" r:id="rId7"/>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1" l="1"/>
  <c r="G39" i="11" l="1"/>
  <c r="G43" i="11"/>
  <c r="G41" i="11"/>
  <c r="F41" i="11"/>
  <c r="J29" i="6" l="1"/>
  <c r="G59" i="12" l="1"/>
  <c r="G24" i="1" s="1"/>
  <c r="G58" i="10"/>
  <c r="G23" i="1" s="1"/>
  <c r="G50" i="13"/>
  <c r="G22" i="1" s="1"/>
  <c r="F35" i="1"/>
  <c r="J16" i="6"/>
  <c r="G25" i="1" l="1"/>
  <c r="F45" i="11"/>
  <c r="G26" i="1" l="1"/>
  <c r="G27" i="1" s="1"/>
  <c r="F51" i="11"/>
  <c r="G12" i="1" l="1"/>
  <c r="G11" i="1"/>
  <c r="D18" i="11"/>
  <c r="G16" i="1" l="1"/>
  <c r="G55" i="11" l="1"/>
  <c r="G54" i="11" l="1"/>
  <c r="G52" i="11" l="1"/>
  <c r="G51" i="11" l="1"/>
  <c r="G46" i="11" l="1"/>
  <c r="A6" i="1" l="1"/>
  <c r="A5" i="1"/>
  <c r="A4" i="1"/>
  <c r="G31" i="13"/>
  <c r="F22" i="1" s="1"/>
  <c r="G12" i="13"/>
  <c r="G22" i="10"/>
  <c r="G40" i="10"/>
  <c r="F23" i="1" s="1"/>
  <c r="E35" i="1"/>
  <c r="G59" i="10" l="1"/>
  <c r="E23" i="1"/>
  <c r="G51" i="13"/>
  <c r="E22" i="1"/>
  <c r="D35" i="1"/>
  <c r="J17" i="6"/>
  <c r="K28" i="6" s="1"/>
  <c r="I32" i="6" l="1"/>
  <c r="E32" i="6"/>
  <c r="C28" i="6"/>
  <c r="C29" i="6"/>
  <c r="C30" i="6"/>
  <c r="C31" i="6"/>
  <c r="C27" i="6"/>
  <c r="J18" i="6"/>
  <c r="C32" i="6" l="1"/>
  <c r="H12" i="1" l="1"/>
  <c r="H13" i="1"/>
  <c r="H14" i="1"/>
  <c r="H15" i="1"/>
  <c r="H11" i="1"/>
  <c r="H16" i="1" l="1"/>
  <c r="B34" i="1" l="1"/>
  <c r="B32" i="1"/>
  <c r="K31" i="6" l="1"/>
  <c r="K30" i="6"/>
  <c r="K29" i="6"/>
  <c r="K27" i="6"/>
  <c r="J20" i="6"/>
  <c r="J19" i="6"/>
  <c r="C34" i="1"/>
  <c r="K32" i="6" l="1"/>
  <c r="J21" i="6"/>
  <c r="C32" i="1"/>
  <c r="C35" i="1" s="1"/>
  <c r="G32" i="6" l="1"/>
  <c r="G50" i="11"/>
  <c r="G56" i="11"/>
  <c r="G49" i="11"/>
  <c r="G45" i="11"/>
  <c r="G44" i="11" s="1"/>
  <c r="G47" i="11" l="1"/>
  <c r="G57" i="11" s="1"/>
  <c r="C23" i="11"/>
  <c r="C23" i="1" s="1"/>
  <c r="G41" i="12"/>
  <c r="F24" i="1" s="1"/>
  <c r="G23" i="12"/>
  <c r="G60" i="12" l="1"/>
  <c r="E24" i="1"/>
  <c r="D24" i="1"/>
  <c r="G58" i="11"/>
  <c r="C26" i="11" s="1"/>
  <c r="C26" i="1" s="1"/>
  <c r="E25" i="1"/>
  <c r="E26" i="1" s="1"/>
  <c r="C24" i="11"/>
  <c r="C24" i="1" s="1"/>
  <c r="C22" i="11"/>
  <c r="C22" i="1" s="1"/>
  <c r="D22" i="1"/>
  <c r="H22" i="1" l="1"/>
  <c r="G59" i="11"/>
  <c r="C25" i="1"/>
  <c r="H24" i="1"/>
  <c r="C25" i="11"/>
  <c r="C14" i="11" l="1"/>
  <c r="C13" i="11"/>
  <c r="C27" i="1"/>
  <c r="D22" i="11"/>
  <c r="F25" i="1"/>
  <c r="D23" i="1"/>
  <c r="D25" i="1" s="1"/>
  <c r="D26" i="1" s="1"/>
  <c r="H26" i="1" s="1"/>
  <c r="D24" i="11"/>
  <c r="D23" i="11"/>
  <c r="F26" i="1" l="1"/>
  <c r="F27" i="1" s="1"/>
  <c r="H23" i="1"/>
  <c r="H25" i="1"/>
  <c r="C27" i="11"/>
  <c r="J30" i="6"/>
  <c r="J31" i="6"/>
  <c r="E27" i="1"/>
  <c r="F11" i="1" l="1"/>
  <c r="J27" i="6" s="1"/>
  <c r="F12" i="1"/>
  <c r="C16" i="6"/>
  <c r="B32" i="11"/>
  <c r="E12" i="1"/>
  <c r="D12" i="1" s="1"/>
  <c r="J28" i="6" s="1"/>
  <c r="E11" i="1"/>
  <c r="C17" i="11"/>
  <c r="C16" i="11"/>
  <c r="C15" i="11"/>
  <c r="D13" i="1"/>
  <c r="D14" i="1"/>
  <c r="D15" i="1"/>
  <c r="F16" i="1"/>
  <c r="D11" i="1" l="1"/>
  <c r="D16" i="1" s="1"/>
  <c r="E16" i="1"/>
  <c r="G16" i="6"/>
  <c r="I16" i="6"/>
  <c r="E16" i="6"/>
  <c r="B33" i="1"/>
  <c r="B35" i="1" s="1"/>
  <c r="B34" i="11"/>
  <c r="J32" i="6"/>
  <c r="C18" i="6"/>
  <c r="C13" i="1"/>
  <c r="C14" i="1"/>
  <c r="C19" i="6"/>
  <c r="C15" i="1"/>
  <c r="C20" i="6"/>
  <c r="C17" i="6"/>
  <c r="C12" i="1"/>
  <c r="C11" i="1"/>
  <c r="D27" i="1"/>
  <c r="C18" i="11"/>
  <c r="G17" i="6" l="1"/>
  <c r="I17" i="6"/>
  <c r="E17" i="6"/>
  <c r="C21" i="6"/>
  <c r="C16" i="1"/>
  <c r="H27" i="1"/>
  <c r="G21" i="6" l="1"/>
  <c r="E21" i="6"/>
  <c r="I21" i="6" l="1"/>
</calcChain>
</file>

<file path=xl/sharedStrings.xml><?xml version="1.0" encoding="utf-8"?>
<sst xmlns="http://schemas.openxmlformats.org/spreadsheetml/2006/main" count="295" uniqueCount="178">
  <si>
    <t>Kuluaruande vorm</t>
  </si>
  <si>
    <t>Rea nr</t>
  </si>
  <si>
    <t>Kululiik</t>
  </si>
  <si>
    <t>AMIF</t>
  </si>
  <si>
    <t>Kokku</t>
  </si>
  <si>
    <t>Eelarve täitmise %</t>
  </si>
  <si>
    <t>Tööjõukulud</t>
  </si>
  <si>
    <t>2.</t>
  </si>
  <si>
    <t>3.</t>
  </si>
  <si>
    <t>Sihtrühmaga seotud tegevused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</si>
  <si>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</si>
  <si>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</si>
  <si>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</si>
  <si>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</si>
  <si>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</si>
  <si>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</si>
  <si>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</si>
  <si>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</si>
  <si>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</si>
  <si>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</si>
  <si>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</si>
  <si>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</si>
  <si>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</si>
  <si>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</si>
  <si>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</si>
  <si>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</si>
  <si>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</si>
  <si>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</si>
  <si>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</si>
  <si>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</si>
  <si>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</si>
  <si>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</si>
  <si>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</si>
  <si>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</si>
  <si>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</si>
  <si>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</si>
  <si>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</si>
  <si>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</si>
  <si>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</si>
  <si>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</si>
  <si>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</si>
  <si>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</si>
  <si>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</si>
  <si>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</si>
  <si>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</si>
  <si>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</si>
  <si>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</si>
  <si>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</si>
  <si>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</si>
  <si>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</si>
  <si>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</si>
  <si>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</si>
  <si>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</si>
  <si>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</si>
  <si>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</si>
  <si>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</si>
  <si>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 xml:space="preserve">Tööjõukulud kokku </t>
  </si>
  <si>
    <t>Maksetaotluse vorm</t>
  </si>
  <si>
    <t>Maksed</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</si>
  <si>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</si>
  <si>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</si>
  <si>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</si>
  <si>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</si>
  <si>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</si>
  <si>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</si>
  <si>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</si>
  <si>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</si>
  <si>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</si>
  <si>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</si>
  <si>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</si>
  <si>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</si>
  <si>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t>päev</t>
  </si>
  <si>
    <t>Tabel 3. Projekti kulude prognoos valdkondade lõikes (EUR) (kui kohaldub)</t>
  </si>
  <si>
    <t>Tabel 3. Projekti kulud valdkondade lõikes (EUR) (kui kohaldub)</t>
  </si>
  <si>
    <t>Tabel 2. Kuluaruande koond (EUR)</t>
  </si>
  <si>
    <t>Projekti pealkiri:</t>
  </si>
  <si>
    <t>Tabel 2. Projekti kululiikide koondtabel (EUR)</t>
  </si>
  <si>
    <t>Tabel 1. Projekti tulud allikate lõikes (EUR)</t>
  </si>
  <si>
    <t>Koostaja</t>
  </si>
  <si>
    <t>Toetuse saaja volitatud esindaja</t>
  </si>
  <si>
    <t>Näide:</t>
  </si>
  <si>
    <t>1. Projektijuhi töötasu</t>
  </si>
  <si>
    <t>1.1.</t>
  </si>
  <si>
    <t>1.2.</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</si>
  <si>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</si>
  <si>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</si>
  <si>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</si>
  <si>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</si>
  <si>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</si>
  <si>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</si>
  <si>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</si>
  <si>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</si>
  <si>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</si>
  <si>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</si>
  <si>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</si>
  <si>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</si>
  <si>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</si>
  <si>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t>Ühiku hind</t>
  </si>
  <si>
    <t>Sõidu- ja lähetuskulud</t>
  </si>
  <si>
    <t>Sihtrühmaga seotud kulud</t>
  </si>
  <si>
    <r>
      <t>Sihtrühmadega seotud kulud</t>
    </r>
    <r>
      <rPr>
        <strike/>
        <sz val="12"/>
        <rFont val="Times New Roman"/>
        <family val="1"/>
        <charset val="186"/>
      </rPr>
      <t xml:space="preserve"> </t>
    </r>
  </si>
  <si>
    <t>Maksetaotlus</t>
  </si>
  <si>
    <t>(nimi, allkiri)</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</si>
  <si>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</si>
  <si>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</si>
  <si>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</si>
  <si>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</si>
  <si>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</si>
  <si>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</si>
  <si>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</si>
  <si>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Tegelikud kulud kokku</t>
  </si>
  <si>
    <t>Tabel 1. Projekti maksumus ja kulud allikate lõikes (EUR)</t>
  </si>
  <si>
    <t>Projekti kavandatud kulud</t>
  </si>
  <si>
    <t>Tabel 4. Projekti detailne eelarve (EUR)</t>
  </si>
  <si>
    <t>Sotsiaalkindlustusamet</t>
  </si>
  <si>
    <t>Tulemus 1: KOVidel on suurem valmisolek ja võimekus tagada RVK proaktiivne vastuvõtt KOVi territooriumil.</t>
  </si>
  <si>
    <t>Tulemus 2: Tugiisikuteenus panustab KOVi kesksesse juhtumikorraldusse</t>
  </si>
  <si>
    <t>Tugiisikuteenus hanke korras</t>
  </si>
  <si>
    <t>KOV partneri kulu</t>
  </si>
  <si>
    <t>Tugiisikuteenuse pakkuja tegevuse/teenuse tagamise kulu. Pakkuja tuvastatakse hanke korras ning sõlmitakse 1 aastane leping (2022).  Hinnanguliselt 65 inimesele teenuse osutamine</t>
  </si>
  <si>
    <t>Rahvusvahelise kaitse saanud isikute tugiisikuteenuse korraldus KOVi tasandil</t>
  </si>
  <si>
    <t>integratsioon</t>
  </si>
  <si>
    <t>Supervisioori tasu</t>
  </si>
  <si>
    <t>hinnanguline töömaht 10% tööaeg/kuu. Kulu sisaldab projekti töötasu, töötaja makse ning tööandja makse tööjõukuludelt. Raamatupidamine tagab projekti finantsdokumentatsiooni korrashoiu, sh arved ja maksed ning toestab finantsaruandlust</t>
  </si>
  <si>
    <t>KOVile tugiisikuteenuse katmine 2022, kui tegemist KOV lepinguliste tugiisikutega, hinnanguliselt 5 inimesele teenuse osutamine Rakveres</t>
  </si>
  <si>
    <t>3.1.</t>
  </si>
  <si>
    <t>3.2.</t>
  </si>
  <si>
    <t>3.3.</t>
  </si>
  <si>
    <t>3.4.</t>
  </si>
  <si>
    <t>3.5.</t>
  </si>
  <si>
    <t>3.6.</t>
  </si>
  <si>
    <t>3.7.</t>
  </si>
  <si>
    <t xml:space="preserve">hinnanguline töömaht: esimesed 7 kuud 40% tööaeg, 12 kuud 90%. Kulu sisaldab töötasu, töötaja makse ning tööandja makse tööjukuludelt. Projektijuhi ülesandeks on projekti tegevuste juhtimine, rakendamine, monirootimine, aruandlus, sh sisuline panus tegevuste elluviimisel, partneritega suhtlemine jms. </t>
  </si>
  <si>
    <t xml:space="preserve">Eelduslikult 1 koolitus 4 piirkonnas ning 2 piirkondadejätkukoolitust, ca 30 osalejat/piirkond/koolitus, sh ruumid, toitlustus, tehnika, isikukaitsevahendid, online lahendus kui pandeemia vms oludest ei ole võimalik kõiki osalejaid kaasata kontaktkoolitusele. </t>
  </si>
  <si>
    <t>Tugiisikuteenuse pakkuja koolitus</t>
  </si>
  <si>
    <t>Projekti koolitustegevuses osalejate sõidu- ja lähetuskulud</t>
  </si>
  <si>
    <t>Projekti rakendamiseks vajalik transpordi- ning majutuskulu. Majutuskulu ennekõike arvestusega, kui koolituse ja osaleja asukoht eeldavad eelmisel õhtul saabumist tulenevalt kellaaegadest, transpordiühendustest ja võimalustest. transpordikulu arvestusel näidisteekonnaks: Tallinn-Tartu-Tallinn; Tallinn-Pärnu-Tallinn; Tallinn-Narva-Tallinn. Arvestuse aluseks edasi-tagasi transpordikuu 20 EUR ning majutus/öö 60 RUR</t>
  </si>
  <si>
    <t>Projekti meeskonna sõidu- ja lähetuskulud</t>
  </si>
  <si>
    <t xml:space="preserve">KOVide koolituseks konverentsiteenus </t>
  </si>
  <si>
    <t xml:space="preserve">Kulu sisaldab supervisiooni läbiviija tasu. Tegevus on planeeritud 2022, eelduslikult kord kvartalis (ca 10 inimest grupist/ 90 min sess). </t>
  </si>
  <si>
    <t>Kovisiooniks ja supervisiooniks vajalik ruumikulu ning virgutuspaus</t>
  </si>
  <si>
    <t>Arvestuslikult ruumirent 2 h ning kergemat virgutuspausi, isikukaitsevahendid jms. Kovisiooni modereerib SKA ise. Planeeritud, et rakendusperioodil toimub 4 kovisiooni ja 4 supervisiooni</t>
  </si>
  <si>
    <t>Materjalide koostamise ja osalejatele jagamisega seotud kulu</t>
  </si>
  <si>
    <t>Koolituste ja teiste tegevuste raames vajaliku toestava materjali koondamine ning osalejatele jagamine</t>
  </si>
  <si>
    <t>Tugiisikuteenuse pakkuja baaskoolitusega seotud kulud, sh ruumi rent, toitlustus, isikukaitsevahendid jms). Arvestuslikult kuni 20 osalejat, 1 päev</t>
  </si>
  <si>
    <t>3. Sihtrühmaga seotud kulud</t>
  </si>
  <si>
    <t>Eelmakse</t>
  </si>
  <si>
    <t>I vahemakse</t>
  </si>
  <si>
    <t>II vahemakse</t>
  </si>
  <si>
    <t>Lõppmakse</t>
  </si>
  <si>
    <t>4.1.1.</t>
  </si>
  <si>
    <t>4.1.2.</t>
  </si>
  <si>
    <t>4.1.3.</t>
  </si>
  <si>
    <t>Aruandlusperioodi 01/06/2021 - 31/12/2021 kulud</t>
  </si>
  <si>
    <t>Aruandlusperioodi 01/01/2022 - 30/06/2022 kulud</t>
  </si>
  <si>
    <t>Aruandlusperioodi 01/07/2022 - 31/12/2022 kulud</t>
  </si>
  <si>
    <t xml:space="preserve">Tabel 4. Toetuse saaja kinnitus </t>
  </si>
  <si>
    <t>Sõidu- ja lähetuskulud kokku</t>
  </si>
  <si>
    <t>Sihtühmaga seotud kulud kokku</t>
  </si>
  <si>
    <t>Aruandlusperioodi 01/06/2021-31/12/2021 kulud kokku</t>
  </si>
  <si>
    <t>Aruandlusperioodi 01/01/2022-30/06/2022 kulud kokku</t>
  </si>
  <si>
    <t>Aruandlusperioodi 01/07/2022-31/12/2022 kulud kokku</t>
  </si>
  <si>
    <t>Toetuse saaja: Sotsiaalkindlustusamet</t>
  </si>
  <si>
    <t>Projekti pealkiri: Rahvusvahelise kaitse saanud isikute tugiisikuteenuse korraldus KOVi tasandil</t>
  </si>
  <si>
    <t>Projekti tunnus: AMIF2021-6</t>
  </si>
  <si>
    <t>Projekti rakendamiseks vajalik transpordi- ning majutuskulu. Majutuskulu ennekõike arvestusega, kui koolituse ja osaleja asukoht eeldavad eelmisel õhtul saabumist tulenevalt kellaaegadest, transpordiühendustest ja võimalustest. transpordikulu arvestusel näidisteekonnaks: Tallinn-Tartu-Tallinn; Tallinn-Pärnu-Tallinn; Tallinn-Narva-Tallinn. Arvestuse aluseks edasi-tagasi transpordikulu 20 EUR ning majutus/öö 60 EUR</t>
  </si>
  <si>
    <t>1.3.</t>
  </si>
  <si>
    <t>1.4.</t>
  </si>
  <si>
    <t>Projektijuht (periood 01.01.23-30.06.2023)</t>
  </si>
  <si>
    <t>Hinnanguline töömaht: 90% tööaega</t>
  </si>
  <si>
    <t>Raamatupidamine (periood 01.01.2023-30.06.2023</t>
  </si>
  <si>
    <t>1.2</t>
  </si>
  <si>
    <t>1.3</t>
  </si>
  <si>
    <t>1.4</t>
  </si>
  <si>
    <t>01.06.2021-30.06.2023</t>
  </si>
  <si>
    <t>Projektijuht (periood 01.06.2021 - 31.12.2022)</t>
  </si>
  <si>
    <t>Raamatupidamine (periood 01.01.22-31.12.2022)</t>
  </si>
  <si>
    <t>Toetuslepingu punkti 4.1.2. kohaselt taotlen AMIF-i vahemakse xxx euro eraldamist lepingu punktis 4.4. ja 4.5. nimetatud kontole.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</si>
</sst>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0.00\ _€_-;\-* #,##0.00\ _€_-;_-* &quot;-&quot;??\ _€_-;_-@_-"/>
  </numFmts>
  <fonts count="2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
      <sz val="11"/>
      <color theme="1"/>
      <name val="Calibri"/>
      <family val="2"/>
      <charset val="186"/>
      <scheme val="minor"/>
    </font>
    <font>
      <b/>
      <sz val="12"/>
      <color theme="1"/>
      <name val="Times New Roman"/>
      <family val="1"/>
    </font>
    <font>
      <sz val="12"/>
      <name val="Times New Roman"/>
      <family val="1"/>
    </font>
    <font>
      <b/>
      <sz val="11"/>
      <name val="Calibri"/>
      <family val="2"/>
      <charset val="186"/>
      <scheme val="minor"/>
    </font>
    <font>
      <b/>
      <sz val="12"/>
      <name val="Times New Roman"/>
      <family val="1"/>
    </font>
  </fonts>
  <fills count="9">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8" fillId="0" borderId="0" applyNumberForma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cellStyleXfs>
  <cellXfs count="225">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10" fillId="0" borderId="0" xfId="0" applyFont="1"/>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2" fillId="0" borderId="1" xfId="0" applyFont="1" applyBorder="1" applyAlignment="1" applyProtection="1">
      <alignment wrapText="1"/>
      <protection locked="0" hidden="1"/>
    </xf>
    <xf numFmtId="0" fontId="3" fillId="8" borderId="1" xfId="0" applyFont="1" applyFill="1" applyBorder="1" applyProtection="1">
      <protection hidden="1"/>
    </xf>
    <xf numFmtId="0" fontId="3" fillId="8" borderId="2" xfId="0" applyFont="1" applyFill="1" applyBorder="1" applyAlignment="1" applyProtection="1">
      <protection hidden="1"/>
    </xf>
    <xf numFmtId="0" fontId="0" fillId="8" borderId="3" xfId="0" applyFill="1" applyBorder="1" applyAlignment="1" applyProtection="1">
      <protection hidden="1"/>
    </xf>
    <xf numFmtId="0" fontId="0" fillId="8" borderId="4" xfId="0" applyFill="1" applyBorder="1" applyAlignment="1" applyProtection="1">
      <protection hidden="1"/>
    </xf>
    <xf numFmtId="4" fontId="2" fillId="8" borderId="1" xfId="0" applyNumberFormat="1" applyFont="1" applyFill="1" applyBorder="1" applyProtection="1">
      <protection hidden="1"/>
    </xf>
    <xf numFmtId="0" fontId="2" fillId="8" borderId="0" xfId="0" applyFont="1" applyFill="1" applyProtection="1">
      <protection hidden="1"/>
    </xf>
    <xf numFmtId="43" fontId="2" fillId="0" borderId="1" xfId="2" applyFont="1" applyBorder="1" applyProtection="1">
      <protection locked="0" hidden="1"/>
    </xf>
    <xf numFmtId="2" fontId="2" fillId="0" borderId="1" xfId="0" applyNumberFormat="1" applyFont="1" applyBorder="1" applyProtection="1">
      <protection locked="0" hidden="1"/>
    </xf>
    <xf numFmtId="2" fontId="2" fillId="0" borderId="1" xfId="2" applyNumberFormat="1" applyFont="1" applyBorder="1" applyProtection="1">
      <protection locked="0" hidden="1"/>
    </xf>
    <xf numFmtId="9" fontId="2" fillId="6" borderId="1" xfId="3" applyFont="1" applyFill="1" applyBorder="1" applyProtection="1">
      <protection locked="0" hidden="1"/>
    </xf>
    <xf numFmtId="43" fontId="2" fillId="0" borderId="0" xfId="2" applyFont="1" applyProtection="1">
      <protection hidden="1"/>
    </xf>
    <xf numFmtId="164" fontId="2" fillId="0" borderId="0" xfId="0" applyNumberFormat="1" applyFont="1" applyProtection="1">
      <protection hidden="1"/>
    </xf>
    <xf numFmtId="0" fontId="23" fillId="0" borderId="0" xfId="0" applyFont="1" applyAlignment="1" applyProtection="1">
      <alignment horizontal="center"/>
      <protection hidden="1"/>
    </xf>
    <xf numFmtId="0" fontId="2" fillId="0" borderId="0" xfId="0" applyFont="1" applyAlignment="1" applyProtection="1">
      <alignment wrapText="1"/>
      <protection locked="0" hidden="1"/>
    </xf>
    <xf numFmtId="9" fontId="2" fillId="3" borderId="1" xfId="3" applyFont="1" applyFill="1" applyBorder="1" applyProtection="1">
      <protection hidden="1"/>
    </xf>
    <xf numFmtId="0" fontId="2" fillId="0" borderId="0" xfId="0" applyFont="1" applyAlignment="1" applyProtection="1">
      <alignment horizontal="right"/>
      <protection locked="0"/>
    </xf>
    <xf numFmtId="0" fontId="9" fillId="0" borderId="9" xfId="1" applyFont="1" applyBorder="1" applyAlignment="1" applyProtection="1">
      <protection hidden="1"/>
    </xf>
    <xf numFmtId="9" fontId="3" fillId="5" borderId="1" xfId="3" applyFont="1" applyFill="1" applyBorder="1" applyProtection="1">
      <protection hidden="1"/>
    </xf>
    <xf numFmtId="164" fontId="2" fillId="0" borderId="0" xfId="0" applyNumberFormat="1" applyFont="1" applyProtection="1">
      <protection locked="0" hidden="1"/>
    </xf>
    <xf numFmtId="0" fontId="24" fillId="0" borderId="1" xfId="0" applyFont="1" applyBorder="1" applyAlignment="1" applyProtection="1">
      <alignment wrapText="1"/>
      <protection locked="0" hidden="1"/>
    </xf>
    <xf numFmtId="0" fontId="24" fillId="0" borderId="1" xfId="0" applyFont="1" applyBorder="1" applyProtection="1">
      <protection locked="0" hidden="1"/>
    </xf>
    <xf numFmtId="2" fontId="24" fillId="0" borderId="1" xfId="0" applyNumberFormat="1" applyFont="1" applyBorder="1" applyProtection="1">
      <protection locked="0" hidden="1"/>
    </xf>
    <xf numFmtId="43" fontId="24" fillId="0" borderId="1" xfId="2" applyFont="1" applyBorder="1" applyProtection="1">
      <protection locked="0" hidden="1"/>
    </xf>
    <xf numFmtId="4" fontId="24" fillId="0" borderId="1" xfId="0" applyNumberFormat="1" applyFont="1" applyBorder="1" applyProtection="1">
      <protection locked="0" hidden="1"/>
    </xf>
    <xf numFmtId="0" fontId="11" fillId="0" borderId="1" xfId="0" applyFont="1" applyBorder="1" applyAlignment="1" applyProtection="1">
      <alignment wrapText="1"/>
      <protection locked="0" hidden="1"/>
    </xf>
    <xf numFmtId="0" fontId="11" fillId="0" borderId="1" xfId="0" applyFont="1" applyBorder="1" applyProtection="1">
      <protection locked="0" hidden="1"/>
    </xf>
    <xf numFmtId="2" fontId="11" fillId="0" borderId="1" xfId="0" applyNumberFormat="1" applyFont="1" applyBorder="1" applyProtection="1">
      <protection locked="0" hidden="1"/>
    </xf>
    <xf numFmtId="43" fontId="11" fillId="8" borderId="1" xfId="2" applyFont="1" applyFill="1" applyBorder="1" applyProtection="1">
      <protection locked="0" hidden="1"/>
    </xf>
    <xf numFmtId="4" fontId="11" fillId="8" borderId="1" xfId="0" applyNumberFormat="1" applyFont="1" applyFill="1" applyBorder="1" applyAlignment="1" applyProtection="1">
      <alignment horizontal="right"/>
      <protection locked="0" hidden="1"/>
    </xf>
    <xf numFmtId="4" fontId="11" fillId="0" borderId="1" xfId="0" applyNumberFormat="1" applyFont="1" applyBorder="1" applyProtection="1">
      <protection locked="0" hidden="1"/>
    </xf>
    <xf numFmtId="9" fontId="2" fillId="6" borderId="1" xfId="3" applyFont="1" applyFill="1" applyBorder="1" applyProtection="1">
      <protection hidden="1"/>
    </xf>
    <xf numFmtId="9" fontId="11" fillId="6" borderId="1" xfId="3" applyFont="1" applyFill="1" applyBorder="1" applyProtection="1">
      <protection hidden="1"/>
    </xf>
    <xf numFmtId="9" fontId="2" fillId="3" borderId="1" xfId="3" applyFont="1" applyFill="1" applyBorder="1" applyProtection="1">
      <protection locked="0"/>
    </xf>
    <xf numFmtId="0" fontId="2" fillId="0" borderId="0" xfId="0" applyFont="1" applyAlignment="1" applyProtection="1">
      <alignment horizontal="right"/>
      <protection hidden="1"/>
    </xf>
    <xf numFmtId="14" fontId="24" fillId="0" borderId="1" xfId="0" applyNumberFormat="1" applyFont="1" applyBorder="1" applyProtection="1">
      <protection locked="0" hidden="1"/>
    </xf>
    <xf numFmtId="49" fontId="24" fillId="0" borderId="1" xfId="0" applyNumberFormat="1" applyFont="1" applyBorder="1" applyProtection="1">
      <protection locked="0" hidden="1"/>
    </xf>
    <xf numFmtId="2" fontId="2" fillId="0" borderId="1" xfId="0" applyNumberFormat="1" applyFont="1" applyBorder="1"/>
    <xf numFmtId="44" fontId="2" fillId="0" borderId="0" xfId="4" applyFont="1" applyAlignment="1" applyProtection="1">
      <alignment wrapText="1"/>
      <protection locked="0" hidden="1"/>
    </xf>
    <xf numFmtId="44" fontId="2" fillId="0" borderId="0" xfId="0" applyNumberFormat="1" applyFont="1" applyProtection="1">
      <protection hidden="1"/>
    </xf>
    <xf numFmtId="44" fontId="2" fillId="0" borderId="0" xfId="0" applyNumberFormat="1" applyFont="1" applyProtection="1">
      <protection locked="0" hidden="1"/>
    </xf>
    <xf numFmtId="16" fontId="26" fillId="0" borderId="1" xfId="0" applyNumberFormat="1" applyFont="1" applyFill="1" applyBorder="1" applyProtection="1">
      <protection locked="0" hidden="1"/>
    </xf>
    <xf numFmtId="0" fontId="24" fillId="0" borderId="1" xfId="0" applyFont="1" applyFill="1" applyBorder="1" applyAlignment="1" applyProtection="1">
      <alignment wrapText="1"/>
      <protection locked="0" hidden="1"/>
    </xf>
    <xf numFmtId="0" fontId="24" fillId="0" borderId="1" xfId="0" applyFont="1" applyFill="1" applyBorder="1" applyProtection="1">
      <protection locked="0" hidden="1"/>
    </xf>
    <xf numFmtId="2" fontId="24" fillId="0" borderId="1" xfId="0" applyNumberFormat="1" applyFont="1" applyFill="1" applyBorder="1" applyProtection="1">
      <protection locked="0" hidden="1"/>
    </xf>
    <xf numFmtId="4" fontId="24" fillId="0" borderId="1" xfId="0" applyNumberFormat="1" applyFont="1" applyFill="1" applyBorder="1" applyProtection="1">
      <protection locked="0" hidden="1"/>
    </xf>
    <xf numFmtId="16" fontId="26" fillId="0" borderId="1" xfId="0" quotePrefix="1" applyNumberFormat="1" applyFont="1" applyFill="1" applyBorder="1" applyProtection="1">
      <protection locked="0" hidden="1"/>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2" fillId="2" borderId="2" xfId="0" applyFont="1" applyFill="1" applyBorder="1" applyAlignment="1" applyProtection="1">
      <protection hidden="1"/>
    </xf>
    <xf numFmtId="0" fontId="25" fillId="2" borderId="3" xfId="0" applyFont="1" applyFill="1" applyBorder="1" applyAlignment="1" applyProtection="1">
      <protection hidden="1"/>
    </xf>
    <xf numFmtId="0" fontId="18" fillId="2" borderId="3" xfId="0" applyFont="1" applyFill="1" applyBorder="1" applyAlignment="1" applyProtection="1">
      <protection hidden="1"/>
    </xf>
    <xf numFmtId="0" fontId="18" fillId="2"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23" fillId="0" borderId="2" xfId="0" applyFont="1" applyBorder="1" applyAlignment="1" applyProtection="1">
      <protection locked="0" hidden="1"/>
    </xf>
    <xf numFmtId="0" fontId="0" fillId="0" borderId="3" xfId="0" applyBorder="1" applyAlignment="1"/>
    <xf numFmtId="0" fontId="0" fillId="0" borderId="4" xfId="0" applyBorder="1" applyAlignment="1"/>
    <xf numFmtId="2" fontId="2" fillId="0" borderId="5" xfId="0" applyNumberFormat="1" applyFont="1" applyBorder="1" applyAlignment="1" applyProtection="1">
      <alignment horizontal="center"/>
      <protection hidden="1"/>
    </xf>
    <xf numFmtId="2" fontId="2" fillId="0" borderId="6" xfId="0" applyNumberFormat="1" applyFont="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5">
    <cellStyle name="Hüperlink" xfId="1" builtinId="8"/>
    <cellStyle name="Koma" xfId="2" builtinId="3"/>
    <cellStyle name="Normaallaad" xfId="0" builtinId="0"/>
    <cellStyle name="Protsent" xfId="3" builtinId="5"/>
    <cellStyle name="Valuuta" xfId="4" builtinId="4"/>
  </cellStyles>
  <dxfs count="30">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857249</xdr:colOff>
      <xdr:row>0</xdr:row>
      <xdr:rowOff>63499</xdr:rowOff>
    </xdr:from>
    <xdr:to>
      <xdr:col>2</xdr:col>
      <xdr:colOff>2093033</xdr:colOff>
      <xdr:row>4</xdr:row>
      <xdr:rowOff>105585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0332" y="63499"/>
          <a:ext cx="1235784" cy="846419"/>
        </a:xfrm>
        <a:prstGeom prst="rect">
          <a:avLst/>
        </a:prstGeom>
      </xdr:spPr>
    </xdr:pic>
    <xdr:clientData/>
  </xdr:twoCellAnchor>
  <xdr:twoCellAnchor editAs="oneCell">
    <xdr:from>
      <xdr:col>2</xdr:col>
      <xdr:colOff>2264831</xdr:colOff>
      <xdr:row>0</xdr:row>
      <xdr:rowOff>34239</xdr:rowOff>
    </xdr:from>
    <xdr:to>
      <xdr:col>3</xdr:col>
      <xdr:colOff>808480</xdr:colOff>
      <xdr:row>4</xdr:row>
      <xdr:rowOff>46417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7914" y="34239"/>
          <a:ext cx="1697483" cy="816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828675</xdr:colOff>
      <xdr:row>2</xdr:row>
      <xdr:rowOff>1</xdr:rowOff>
    </xdr:from>
    <xdr:to>
      <xdr:col>4</xdr:col>
      <xdr:colOff>1162049</xdr:colOff>
      <xdr:row>5</xdr:row>
      <xdr:rowOff>171554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6925" y="400051"/>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2"/>
  <sheetViews>
    <sheetView tabSelected="1" zoomScale="90" zoomScaleNormal="90" workbookViewId="0">
      <selection activeCell="H9" sqref="H9"/>
    </sheetView>
  </sheetViews>
  <sheetFormatPr defaultRowHeight="15.75" x14ac:dyDescent="0.25"/>
  <cols>
    <col min="1" max="1" width="26.140625" style="26" customWidth="1"/>
    <col min="2" max="2" width="26.42578125" style="26" customWidth="1"/>
    <col min="3" max="3" width="47.42578125" style="26" customWidth="1"/>
    <col min="4" max="4" width="18" style="26" customWidth="1"/>
    <col min="5" max="5" width="12.42578125" style="26" bestFit="1" customWidth="1"/>
    <col min="6" max="6" width="20" style="26" customWidth="1"/>
    <col min="7" max="7" width="14.5703125" style="26" customWidth="1"/>
    <col min="8" max="8" width="31.140625" style="26" customWidth="1"/>
    <col min="9" max="9" width="12.85546875" style="26" bestFit="1" customWidth="1"/>
    <col min="10" max="10" width="9.140625" style="26"/>
    <col min="11" max="11" width="12.85546875" style="26" bestFit="1" customWidth="1"/>
    <col min="12" max="256" width="9.140625" style="26"/>
    <col min="257" max="257" width="32.140625" style="26" bestFit="1" customWidth="1"/>
    <col min="258" max="258" width="21.42578125" style="26" bestFit="1" customWidth="1"/>
    <col min="259" max="259" width="11.5703125" style="26" bestFit="1" customWidth="1"/>
    <col min="260" max="260" width="12.42578125" style="26" bestFit="1" customWidth="1"/>
    <col min="261" max="261" width="10.5703125" style="26" bestFit="1" customWidth="1"/>
    <col min="262" max="263" width="9.140625" style="26"/>
    <col min="264" max="264" width="15.85546875" style="26" customWidth="1"/>
    <col min="265" max="512" width="9.140625" style="26"/>
    <col min="513" max="513" width="32.140625" style="26" bestFit="1" customWidth="1"/>
    <col min="514" max="514" width="21.42578125" style="26" bestFit="1" customWidth="1"/>
    <col min="515" max="515" width="11.5703125" style="26" bestFit="1" customWidth="1"/>
    <col min="516" max="516" width="12.42578125" style="26" bestFit="1" customWidth="1"/>
    <col min="517" max="517" width="10.5703125" style="26" bestFit="1" customWidth="1"/>
    <col min="518" max="519" width="9.140625" style="26"/>
    <col min="520" max="520" width="15.85546875" style="26" customWidth="1"/>
    <col min="521" max="768" width="9.140625" style="26"/>
    <col min="769" max="769" width="32.140625" style="26" bestFit="1" customWidth="1"/>
    <col min="770" max="770" width="21.42578125" style="26" bestFit="1" customWidth="1"/>
    <col min="771" max="771" width="11.5703125" style="26" bestFit="1" customWidth="1"/>
    <col min="772" max="772" width="12.42578125" style="26" bestFit="1" customWidth="1"/>
    <col min="773" max="773" width="10.5703125" style="26" bestFit="1" customWidth="1"/>
    <col min="774" max="775" width="9.140625" style="26"/>
    <col min="776" max="776" width="15.85546875" style="26" customWidth="1"/>
    <col min="777" max="1024" width="9.140625" style="26"/>
    <col min="1025" max="1025" width="32.140625" style="26" bestFit="1" customWidth="1"/>
    <col min="1026" max="1026" width="21.42578125" style="26" bestFit="1" customWidth="1"/>
    <col min="1027" max="1027" width="11.5703125" style="26" bestFit="1" customWidth="1"/>
    <col min="1028" max="1028" width="12.42578125" style="26" bestFit="1" customWidth="1"/>
    <col min="1029" max="1029" width="10.5703125" style="26" bestFit="1" customWidth="1"/>
    <col min="1030" max="1031" width="9.140625" style="26"/>
    <col min="1032" max="1032" width="15.85546875" style="26" customWidth="1"/>
    <col min="1033" max="1280" width="9.140625" style="26"/>
    <col min="1281" max="1281" width="32.140625" style="26" bestFit="1" customWidth="1"/>
    <col min="1282" max="1282" width="21.42578125" style="26" bestFit="1" customWidth="1"/>
    <col min="1283" max="1283" width="11.5703125" style="26" bestFit="1" customWidth="1"/>
    <col min="1284" max="1284" width="12.42578125" style="26" bestFit="1" customWidth="1"/>
    <col min="1285" max="1285" width="10.5703125" style="26" bestFit="1" customWidth="1"/>
    <col min="1286" max="1287" width="9.140625" style="26"/>
    <col min="1288" max="1288" width="15.85546875" style="26" customWidth="1"/>
    <col min="1289" max="1536" width="9.140625" style="26"/>
    <col min="1537" max="1537" width="32.140625" style="26" bestFit="1" customWidth="1"/>
    <col min="1538" max="1538" width="21.42578125" style="26" bestFit="1" customWidth="1"/>
    <col min="1539" max="1539" width="11.5703125" style="26" bestFit="1" customWidth="1"/>
    <col min="1540" max="1540" width="12.42578125" style="26" bestFit="1" customWidth="1"/>
    <col min="1541" max="1541" width="10.5703125" style="26" bestFit="1" customWidth="1"/>
    <col min="1542" max="1543" width="9.140625" style="26"/>
    <col min="1544" max="1544" width="15.85546875" style="26" customWidth="1"/>
    <col min="1545" max="1792" width="9.140625" style="26"/>
    <col min="1793" max="1793" width="32.140625" style="26" bestFit="1" customWidth="1"/>
    <col min="1794" max="1794" width="21.42578125" style="26" bestFit="1" customWidth="1"/>
    <col min="1795" max="1795" width="11.5703125" style="26" bestFit="1" customWidth="1"/>
    <col min="1796" max="1796" width="12.42578125" style="26" bestFit="1" customWidth="1"/>
    <col min="1797" max="1797" width="10.5703125" style="26" bestFit="1" customWidth="1"/>
    <col min="1798" max="1799" width="9.140625" style="26"/>
    <col min="1800" max="1800" width="15.85546875" style="26" customWidth="1"/>
    <col min="1801" max="2048" width="9.140625" style="26"/>
    <col min="2049" max="2049" width="32.140625" style="26" bestFit="1" customWidth="1"/>
    <col min="2050" max="2050" width="21.42578125" style="26" bestFit="1" customWidth="1"/>
    <col min="2051" max="2051" width="11.5703125" style="26" bestFit="1" customWidth="1"/>
    <col min="2052" max="2052" width="12.42578125" style="26" bestFit="1" customWidth="1"/>
    <col min="2053" max="2053" width="10.5703125" style="26" bestFit="1" customWidth="1"/>
    <col min="2054" max="2055" width="9.140625" style="26"/>
    <col min="2056" max="2056" width="15.85546875" style="26" customWidth="1"/>
    <col min="2057" max="2304" width="9.140625" style="26"/>
    <col min="2305" max="2305" width="32.140625" style="26" bestFit="1" customWidth="1"/>
    <col min="2306" max="2306" width="21.42578125" style="26" bestFit="1" customWidth="1"/>
    <col min="2307" max="2307" width="11.5703125" style="26" bestFit="1" customWidth="1"/>
    <col min="2308" max="2308" width="12.42578125" style="26" bestFit="1" customWidth="1"/>
    <col min="2309" max="2309" width="10.5703125" style="26" bestFit="1" customWidth="1"/>
    <col min="2310" max="2311" width="9.140625" style="26"/>
    <col min="2312" max="2312" width="15.85546875" style="26" customWidth="1"/>
    <col min="2313" max="2560" width="9.140625" style="26"/>
    <col min="2561" max="2561" width="32.140625" style="26" bestFit="1" customWidth="1"/>
    <col min="2562" max="2562" width="21.42578125" style="26" bestFit="1" customWidth="1"/>
    <col min="2563" max="2563" width="11.5703125" style="26" bestFit="1" customWidth="1"/>
    <col min="2564" max="2564" width="12.42578125" style="26" bestFit="1" customWidth="1"/>
    <col min="2565" max="2565" width="10.5703125" style="26" bestFit="1" customWidth="1"/>
    <col min="2566" max="2567" width="9.140625" style="26"/>
    <col min="2568" max="2568" width="15.85546875" style="26" customWidth="1"/>
    <col min="2569" max="2816" width="9.140625" style="26"/>
    <col min="2817" max="2817" width="32.140625" style="26" bestFit="1" customWidth="1"/>
    <col min="2818" max="2818" width="21.42578125" style="26" bestFit="1" customWidth="1"/>
    <col min="2819" max="2819" width="11.5703125" style="26" bestFit="1" customWidth="1"/>
    <col min="2820" max="2820" width="12.42578125" style="26" bestFit="1" customWidth="1"/>
    <col min="2821" max="2821" width="10.5703125" style="26" bestFit="1" customWidth="1"/>
    <col min="2822" max="2823" width="9.140625" style="26"/>
    <col min="2824" max="2824" width="15.85546875" style="26" customWidth="1"/>
    <col min="2825" max="3072" width="9.140625" style="26"/>
    <col min="3073" max="3073" width="32.140625" style="26" bestFit="1" customWidth="1"/>
    <col min="3074" max="3074" width="21.42578125" style="26" bestFit="1" customWidth="1"/>
    <col min="3075" max="3075" width="11.5703125" style="26" bestFit="1" customWidth="1"/>
    <col min="3076" max="3076" width="12.42578125" style="26" bestFit="1" customWidth="1"/>
    <col min="3077" max="3077" width="10.5703125" style="26" bestFit="1" customWidth="1"/>
    <col min="3078" max="3079" width="9.140625" style="26"/>
    <col min="3080" max="3080" width="15.85546875" style="26" customWidth="1"/>
    <col min="3081" max="3328" width="9.140625" style="26"/>
    <col min="3329" max="3329" width="32.140625" style="26" bestFit="1" customWidth="1"/>
    <col min="3330" max="3330" width="21.42578125" style="26" bestFit="1" customWidth="1"/>
    <col min="3331" max="3331" width="11.5703125" style="26" bestFit="1" customWidth="1"/>
    <col min="3332" max="3332" width="12.42578125" style="26" bestFit="1" customWidth="1"/>
    <col min="3333" max="3333" width="10.5703125" style="26" bestFit="1" customWidth="1"/>
    <col min="3334" max="3335" width="9.140625" style="26"/>
    <col min="3336" max="3336" width="15.85546875" style="26" customWidth="1"/>
    <col min="3337" max="3584" width="9.140625" style="26"/>
    <col min="3585" max="3585" width="32.140625" style="26" bestFit="1" customWidth="1"/>
    <col min="3586" max="3586" width="21.42578125" style="26" bestFit="1" customWidth="1"/>
    <col min="3587" max="3587" width="11.5703125" style="26" bestFit="1" customWidth="1"/>
    <col min="3588" max="3588" width="12.42578125" style="26" bestFit="1" customWidth="1"/>
    <col min="3589" max="3589" width="10.5703125" style="26" bestFit="1" customWidth="1"/>
    <col min="3590" max="3591" width="9.140625" style="26"/>
    <col min="3592" max="3592" width="15.85546875" style="26" customWidth="1"/>
    <col min="3593" max="3840" width="9.140625" style="26"/>
    <col min="3841" max="3841" width="32.140625" style="26" bestFit="1" customWidth="1"/>
    <col min="3842" max="3842" width="21.42578125" style="26" bestFit="1" customWidth="1"/>
    <col min="3843" max="3843" width="11.5703125" style="26" bestFit="1" customWidth="1"/>
    <col min="3844" max="3844" width="12.42578125" style="26" bestFit="1" customWidth="1"/>
    <col min="3845" max="3845" width="10.5703125" style="26" bestFit="1" customWidth="1"/>
    <col min="3846" max="3847" width="9.140625" style="26"/>
    <col min="3848" max="3848" width="15.85546875" style="26" customWidth="1"/>
    <col min="3849" max="4096" width="9.140625" style="26"/>
    <col min="4097" max="4097" width="32.140625" style="26" bestFit="1" customWidth="1"/>
    <col min="4098" max="4098" width="21.42578125" style="26" bestFit="1" customWidth="1"/>
    <col min="4099" max="4099" width="11.5703125" style="26" bestFit="1" customWidth="1"/>
    <col min="4100" max="4100" width="12.42578125" style="26" bestFit="1" customWidth="1"/>
    <col min="4101" max="4101" width="10.5703125" style="26" bestFit="1" customWidth="1"/>
    <col min="4102" max="4103" width="9.140625" style="26"/>
    <col min="4104" max="4104" width="15.85546875" style="26" customWidth="1"/>
    <col min="4105" max="4352" width="9.140625" style="26"/>
    <col min="4353" max="4353" width="32.140625" style="26" bestFit="1" customWidth="1"/>
    <col min="4354" max="4354" width="21.42578125" style="26" bestFit="1" customWidth="1"/>
    <col min="4355" max="4355" width="11.5703125" style="26" bestFit="1" customWidth="1"/>
    <col min="4356" max="4356" width="12.42578125" style="26" bestFit="1" customWidth="1"/>
    <col min="4357" max="4357" width="10.5703125" style="26" bestFit="1" customWidth="1"/>
    <col min="4358" max="4359" width="9.140625" style="26"/>
    <col min="4360" max="4360" width="15.85546875" style="26" customWidth="1"/>
    <col min="4361" max="4608" width="9.140625" style="26"/>
    <col min="4609" max="4609" width="32.140625" style="26" bestFit="1" customWidth="1"/>
    <col min="4610" max="4610" width="21.42578125" style="26" bestFit="1" customWidth="1"/>
    <col min="4611" max="4611" width="11.5703125" style="26" bestFit="1" customWidth="1"/>
    <col min="4612" max="4612" width="12.42578125" style="26" bestFit="1" customWidth="1"/>
    <col min="4613" max="4613" width="10.5703125" style="26" bestFit="1" customWidth="1"/>
    <col min="4614" max="4615" width="9.140625" style="26"/>
    <col min="4616" max="4616" width="15.85546875" style="26" customWidth="1"/>
    <col min="4617" max="4864" width="9.140625" style="26"/>
    <col min="4865" max="4865" width="32.140625" style="26" bestFit="1" customWidth="1"/>
    <col min="4866" max="4866" width="21.42578125" style="26" bestFit="1" customWidth="1"/>
    <col min="4867" max="4867" width="11.5703125" style="26" bestFit="1" customWidth="1"/>
    <col min="4868" max="4868" width="12.42578125" style="26" bestFit="1" customWidth="1"/>
    <col min="4869" max="4869" width="10.5703125" style="26" bestFit="1" customWidth="1"/>
    <col min="4870" max="4871" width="9.140625" style="26"/>
    <col min="4872" max="4872" width="15.85546875" style="26" customWidth="1"/>
    <col min="4873" max="5120" width="9.140625" style="26"/>
    <col min="5121" max="5121" width="32.140625" style="26" bestFit="1" customWidth="1"/>
    <col min="5122" max="5122" width="21.42578125" style="26" bestFit="1" customWidth="1"/>
    <col min="5123" max="5123" width="11.5703125" style="26" bestFit="1" customWidth="1"/>
    <col min="5124" max="5124" width="12.42578125" style="26" bestFit="1" customWidth="1"/>
    <col min="5125" max="5125" width="10.5703125" style="26" bestFit="1" customWidth="1"/>
    <col min="5126" max="5127" width="9.140625" style="26"/>
    <col min="5128" max="5128" width="15.85546875" style="26" customWidth="1"/>
    <col min="5129" max="5376" width="9.140625" style="26"/>
    <col min="5377" max="5377" width="32.140625" style="26" bestFit="1" customWidth="1"/>
    <col min="5378" max="5378" width="21.42578125" style="26" bestFit="1" customWidth="1"/>
    <col min="5379" max="5379" width="11.5703125" style="26" bestFit="1" customWidth="1"/>
    <col min="5380" max="5380" width="12.42578125" style="26" bestFit="1" customWidth="1"/>
    <col min="5381" max="5381" width="10.5703125" style="26" bestFit="1" customWidth="1"/>
    <col min="5382" max="5383" width="9.140625" style="26"/>
    <col min="5384" max="5384" width="15.85546875" style="26" customWidth="1"/>
    <col min="5385" max="5632" width="9.140625" style="26"/>
    <col min="5633" max="5633" width="32.140625" style="26" bestFit="1" customWidth="1"/>
    <col min="5634" max="5634" width="21.42578125" style="26" bestFit="1" customWidth="1"/>
    <col min="5635" max="5635" width="11.5703125" style="26" bestFit="1" customWidth="1"/>
    <col min="5636" max="5636" width="12.42578125" style="26" bestFit="1" customWidth="1"/>
    <col min="5637" max="5637" width="10.5703125" style="26" bestFit="1" customWidth="1"/>
    <col min="5638" max="5639" width="9.140625" style="26"/>
    <col min="5640" max="5640" width="15.85546875" style="26" customWidth="1"/>
    <col min="5641" max="5888" width="9.140625" style="26"/>
    <col min="5889" max="5889" width="32.140625" style="26" bestFit="1" customWidth="1"/>
    <col min="5890" max="5890" width="21.42578125" style="26" bestFit="1" customWidth="1"/>
    <col min="5891" max="5891" width="11.5703125" style="26" bestFit="1" customWidth="1"/>
    <col min="5892" max="5892" width="12.42578125" style="26" bestFit="1" customWidth="1"/>
    <col min="5893" max="5893" width="10.5703125" style="26" bestFit="1" customWidth="1"/>
    <col min="5894" max="5895" width="9.140625" style="26"/>
    <col min="5896" max="5896" width="15.85546875" style="26" customWidth="1"/>
    <col min="5897" max="6144" width="9.140625" style="26"/>
    <col min="6145" max="6145" width="32.140625" style="26" bestFit="1" customWidth="1"/>
    <col min="6146" max="6146" width="21.42578125" style="26" bestFit="1" customWidth="1"/>
    <col min="6147" max="6147" width="11.5703125" style="26" bestFit="1" customWidth="1"/>
    <col min="6148" max="6148" width="12.42578125" style="26" bestFit="1" customWidth="1"/>
    <col min="6149" max="6149" width="10.5703125" style="26" bestFit="1" customWidth="1"/>
    <col min="6150" max="6151" width="9.140625" style="26"/>
    <col min="6152" max="6152" width="15.85546875" style="26" customWidth="1"/>
    <col min="6153" max="6400" width="9.140625" style="26"/>
    <col min="6401" max="6401" width="32.140625" style="26" bestFit="1" customWidth="1"/>
    <col min="6402" max="6402" width="21.42578125" style="26" bestFit="1" customWidth="1"/>
    <col min="6403" max="6403" width="11.5703125" style="26" bestFit="1" customWidth="1"/>
    <col min="6404" max="6404" width="12.42578125" style="26" bestFit="1" customWidth="1"/>
    <col min="6405" max="6405" width="10.5703125" style="26" bestFit="1" customWidth="1"/>
    <col min="6406" max="6407" width="9.140625" style="26"/>
    <col min="6408" max="6408" width="15.85546875" style="26" customWidth="1"/>
    <col min="6409" max="6656" width="9.140625" style="26"/>
    <col min="6657" max="6657" width="32.140625" style="26" bestFit="1" customWidth="1"/>
    <col min="6658" max="6658" width="21.42578125" style="26" bestFit="1" customWidth="1"/>
    <col min="6659" max="6659" width="11.5703125" style="26" bestFit="1" customWidth="1"/>
    <col min="6660" max="6660" width="12.42578125" style="26" bestFit="1" customWidth="1"/>
    <col min="6661" max="6661" width="10.5703125" style="26" bestFit="1" customWidth="1"/>
    <col min="6662" max="6663" width="9.140625" style="26"/>
    <col min="6664" max="6664" width="15.85546875" style="26" customWidth="1"/>
    <col min="6665" max="6912" width="9.140625" style="26"/>
    <col min="6913" max="6913" width="32.140625" style="26" bestFit="1" customWidth="1"/>
    <col min="6914" max="6914" width="21.42578125" style="26" bestFit="1" customWidth="1"/>
    <col min="6915" max="6915" width="11.5703125" style="26" bestFit="1" customWidth="1"/>
    <col min="6916" max="6916" width="12.42578125" style="26" bestFit="1" customWidth="1"/>
    <col min="6917" max="6917" width="10.5703125" style="26" bestFit="1" customWidth="1"/>
    <col min="6918" max="6919" width="9.140625" style="26"/>
    <col min="6920" max="6920" width="15.85546875" style="26" customWidth="1"/>
    <col min="6921" max="7168" width="9.140625" style="26"/>
    <col min="7169" max="7169" width="32.140625" style="26" bestFit="1" customWidth="1"/>
    <col min="7170" max="7170" width="21.42578125" style="26" bestFit="1" customWidth="1"/>
    <col min="7171" max="7171" width="11.5703125" style="26" bestFit="1" customWidth="1"/>
    <col min="7172" max="7172" width="12.42578125" style="26" bestFit="1" customWidth="1"/>
    <col min="7173" max="7173" width="10.5703125" style="26" bestFit="1" customWidth="1"/>
    <col min="7174" max="7175" width="9.140625" style="26"/>
    <col min="7176" max="7176" width="15.85546875" style="26" customWidth="1"/>
    <col min="7177" max="7424" width="9.140625" style="26"/>
    <col min="7425" max="7425" width="32.140625" style="26" bestFit="1" customWidth="1"/>
    <col min="7426" max="7426" width="21.42578125" style="26" bestFit="1" customWidth="1"/>
    <col min="7427" max="7427" width="11.5703125" style="26" bestFit="1" customWidth="1"/>
    <col min="7428" max="7428" width="12.42578125" style="26" bestFit="1" customWidth="1"/>
    <col min="7429" max="7429" width="10.5703125" style="26" bestFit="1" customWidth="1"/>
    <col min="7430" max="7431" width="9.140625" style="26"/>
    <col min="7432" max="7432" width="15.85546875" style="26" customWidth="1"/>
    <col min="7433" max="7680" width="9.140625" style="26"/>
    <col min="7681" max="7681" width="32.140625" style="26" bestFit="1" customWidth="1"/>
    <col min="7682" max="7682" width="21.42578125" style="26" bestFit="1" customWidth="1"/>
    <col min="7683" max="7683" width="11.5703125" style="26" bestFit="1" customWidth="1"/>
    <col min="7684" max="7684" width="12.42578125" style="26" bestFit="1" customWidth="1"/>
    <col min="7685" max="7685" width="10.5703125" style="26" bestFit="1" customWidth="1"/>
    <col min="7686" max="7687" width="9.140625" style="26"/>
    <col min="7688" max="7688" width="15.85546875" style="26" customWidth="1"/>
    <col min="7689" max="7936" width="9.140625" style="26"/>
    <col min="7937" max="7937" width="32.140625" style="26" bestFit="1" customWidth="1"/>
    <col min="7938" max="7938" width="21.42578125" style="26" bestFit="1" customWidth="1"/>
    <col min="7939" max="7939" width="11.5703125" style="26" bestFit="1" customWidth="1"/>
    <col min="7940" max="7940" width="12.42578125" style="26" bestFit="1" customWidth="1"/>
    <col min="7941" max="7941" width="10.5703125" style="26" bestFit="1" customWidth="1"/>
    <col min="7942" max="7943" width="9.140625" style="26"/>
    <col min="7944" max="7944" width="15.85546875" style="26" customWidth="1"/>
    <col min="7945" max="8192" width="9.140625" style="26"/>
    <col min="8193" max="8193" width="32.140625" style="26" bestFit="1" customWidth="1"/>
    <col min="8194" max="8194" width="21.42578125" style="26" bestFit="1" customWidth="1"/>
    <col min="8195" max="8195" width="11.5703125" style="26" bestFit="1" customWidth="1"/>
    <col min="8196" max="8196" width="12.42578125" style="26" bestFit="1" customWidth="1"/>
    <col min="8197" max="8197" width="10.5703125" style="26" bestFit="1" customWidth="1"/>
    <col min="8198" max="8199" width="9.140625" style="26"/>
    <col min="8200" max="8200" width="15.85546875" style="26" customWidth="1"/>
    <col min="8201" max="8448" width="9.140625" style="26"/>
    <col min="8449" max="8449" width="32.140625" style="26" bestFit="1" customWidth="1"/>
    <col min="8450" max="8450" width="21.42578125" style="26" bestFit="1" customWidth="1"/>
    <col min="8451" max="8451" width="11.5703125" style="26" bestFit="1" customWidth="1"/>
    <col min="8452" max="8452" width="12.42578125" style="26" bestFit="1" customWidth="1"/>
    <col min="8453" max="8453" width="10.5703125" style="26" bestFit="1" customWidth="1"/>
    <col min="8454" max="8455" width="9.140625" style="26"/>
    <col min="8456" max="8456" width="15.85546875" style="26" customWidth="1"/>
    <col min="8457" max="8704" width="9.140625" style="26"/>
    <col min="8705" max="8705" width="32.140625" style="26" bestFit="1" customWidth="1"/>
    <col min="8706" max="8706" width="21.42578125" style="26" bestFit="1" customWidth="1"/>
    <col min="8707" max="8707" width="11.5703125" style="26" bestFit="1" customWidth="1"/>
    <col min="8708" max="8708" width="12.42578125" style="26" bestFit="1" customWidth="1"/>
    <col min="8709" max="8709" width="10.5703125" style="26" bestFit="1" customWidth="1"/>
    <col min="8710" max="8711" width="9.140625" style="26"/>
    <col min="8712" max="8712" width="15.85546875" style="26" customWidth="1"/>
    <col min="8713" max="8960" width="9.140625" style="26"/>
    <col min="8961" max="8961" width="32.140625" style="26" bestFit="1" customWidth="1"/>
    <col min="8962" max="8962" width="21.42578125" style="26" bestFit="1" customWidth="1"/>
    <col min="8963" max="8963" width="11.5703125" style="26" bestFit="1" customWidth="1"/>
    <col min="8964" max="8964" width="12.42578125" style="26" bestFit="1" customWidth="1"/>
    <col min="8965" max="8965" width="10.5703125" style="26" bestFit="1" customWidth="1"/>
    <col min="8966" max="8967" width="9.140625" style="26"/>
    <col min="8968" max="8968" width="15.85546875" style="26" customWidth="1"/>
    <col min="8969" max="9216" width="9.140625" style="26"/>
    <col min="9217" max="9217" width="32.140625" style="26" bestFit="1" customWidth="1"/>
    <col min="9218" max="9218" width="21.42578125" style="26" bestFit="1" customWidth="1"/>
    <col min="9219" max="9219" width="11.5703125" style="26" bestFit="1" customWidth="1"/>
    <col min="9220" max="9220" width="12.42578125" style="26" bestFit="1" customWidth="1"/>
    <col min="9221" max="9221" width="10.5703125" style="26" bestFit="1" customWidth="1"/>
    <col min="9222" max="9223" width="9.140625" style="26"/>
    <col min="9224" max="9224" width="15.85546875" style="26" customWidth="1"/>
    <col min="9225" max="9472" width="9.140625" style="26"/>
    <col min="9473" max="9473" width="32.140625" style="26" bestFit="1" customWidth="1"/>
    <col min="9474" max="9474" width="21.42578125" style="26" bestFit="1" customWidth="1"/>
    <col min="9475" max="9475" width="11.5703125" style="26" bestFit="1" customWidth="1"/>
    <col min="9476" max="9476" width="12.42578125" style="26" bestFit="1" customWidth="1"/>
    <col min="9477" max="9477" width="10.5703125" style="26" bestFit="1" customWidth="1"/>
    <col min="9478" max="9479" width="9.140625" style="26"/>
    <col min="9480" max="9480" width="15.85546875" style="26" customWidth="1"/>
    <col min="9481" max="9728" width="9.140625" style="26"/>
    <col min="9729" max="9729" width="32.140625" style="26" bestFit="1" customWidth="1"/>
    <col min="9730" max="9730" width="21.42578125" style="26" bestFit="1" customWidth="1"/>
    <col min="9731" max="9731" width="11.5703125" style="26" bestFit="1" customWidth="1"/>
    <col min="9732" max="9732" width="12.42578125" style="26" bestFit="1" customWidth="1"/>
    <col min="9733" max="9733" width="10.5703125" style="26" bestFit="1" customWidth="1"/>
    <col min="9734" max="9735" width="9.140625" style="26"/>
    <col min="9736" max="9736" width="15.85546875" style="26" customWidth="1"/>
    <col min="9737" max="9984" width="9.140625" style="26"/>
    <col min="9985" max="9985" width="32.140625" style="26" bestFit="1" customWidth="1"/>
    <col min="9986" max="9986" width="21.42578125" style="26" bestFit="1" customWidth="1"/>
    <col min="9987" max="9987" width="11.5703125" style="26" bestFit="1" customWidth="1"/>
    <col min="9988" max="9988" width="12.42578125" style="26" bestFit="1" customWidth="1"/>
    <col min="9989" max="9989" width="10.5703125" style="26" bestFit="1" customWidth="1"/>
    <col min="9990" max="9991" width="9.140625" style="26"/>
    <col min="9992" max="9992" width="15.85546875" style="26" customWidth="1"/>
    <col min="9993" max="10240" width="9.140625" style="26"/>
    <col min="10241" max="10241" width="32.140625" style="26" bestFit="1" customWidth="1"/>
    <col min="10242" max="10242" width="21.42578125" style="26" bestFit="1" customWidth="1"/>
    <col min="10243" max="10243" width="11.5703125" style="26" bestFit="1" customWidth="1"/>
    <col min="10244" max="10244" width="12.42578125" style="26" bestFit="1" customWidth="1"/>
    <col min="10245" max="10245" width="10.5703125" style="26" bestFit="1" customWidth="1"/>
    <col min="10246" max="10247" width="9.140625" style="26"/>
    <col min="10248" max="10248" width="15.85546875" style="26" customWidth="1"/>
    <col min="10249" max="10496" width="9.140625" style="26"/>
    <col min="10497" max="10497" width="32.140625" style="26" bestFit="1" customWidth="1"/>
    <col min="10498" max="10498" width="21.42578125" style="26" bestFit="1" customWidth="1"/>
    <col min="10499" max="10499" width="11.5703125" style="26" bestFit="1" customWidth="1"/>
    <col min="10500" max="10500" width="12.42578125" style="26" bestFit="1" customWidth="1"/>
    <col min="10501" max="10501" width="10.5703125" style="26" bestFit="1" customWidth="1"/>
    <col min="10502" max="10503" width="9.140625" style="26"/>
    <col min="10504" max="10504" width="15.85546875" style="26" customWidth="1"/>
    <col min="10505" max="10752" width="9.140625" style="26"/>
    <col min="10753" max="10753" width="32.140625" style="26" bestFit="1" customWidth="1"/>
    <col min="10754" max="10754" width="21.42578125" style="26" bestFit="1" customWidth="1"/>
    <col min="10755" max="10755" width="11.5703125" style="26" bestFit="1" customWidth="1"/>
    <col min="10756" max="10756" width="12.42578125" style="26" bestFit="1" customWidth="1"/>
    <col min="10757" max="10757" width="10.5703125" style="26" bestFit="1" customWidth="1"/>
    <col min="10758" max="10759" width="9.140625" style="26"/>
    <col min="10760" max="10760" width="15.85546875" style="26" customWidth="1"/>
    <col min="10761" max="11008" width="9.140625" style="26"/>
    <col min="11009" max="11009" width="32.140625" style="26" bestFit="1" customWidth="1"/>
    <col min="11010" max="11010" width="21.42578125" style="26" bestFit="1" customWidth="1"/>
    <col min="11011" max="11011" width="11.5703125" style="26" bestFit="1" customWidth="1"/>
    <col min="11012" max="11012" width="12.42578125" style="26" bestFit="1" customWidth="1"/>
    <col min="11013" max="11013" width="10.5703125" style="26" bestFit="1" customWidth="1"/>
    <col min="11014" max="11015" width="9.140625" style="26"/>
    <col min="11016" max="11016" width="15.85546875" style="26" customWidth="1"/>
    <col min="11017" max="11264" width="9.140625" style="26"/>
    <col min="11265" max="11265" width="32.140625" style="26" bestFit="1" customWidth="1"/>
    <col min="11266" max="11266" width="21.42578125" style="26" bestFit="1" customWidth="1"/>
    <col min="11267" max="11267" width="11.5703125" style="26" bestFit="1" customWidth="1"/>
    <col min="11268" max="11268" width="12.42578125" style="26" bestFit="1" customWidth="1"/>
    <col min="11269" max="11269" width="10.5703125" style="26" bestFit="1" customWidth="1"/>
    <col min="11270" max="11271" width="9.140625" style="26"/>
    <col min="11272" max="11272" width="15.85546875" style="26" customWidth="1"/>
    <col min="11273" max="11520" width="9.140625" style="26"/>
    <col min="11521" max="11521" width="32.140625" style="26" bestFit="1" customWidth="1"/>
    <col min="11522" max="11522" width="21.42578125" style="26" bestFit="1" customWidth="1"/>
    <col min="11523" max="11523" width="11.5703125" style="26" bestFit="1" customWidth="1"/>
    <col min="11524" max="11524" width="12.42578125" style="26" bestFit="1" customWidth="1"/>
    <col min="11525" max="11525" width="10.5703125" style="26" bestFit="1" customWidth="1"/>
    <col min="11526" max="11527" width="9.140625" style="26"/>
    <col min="11528" max="11528" width="15.85546875" style="26" customWidth="1"/>
    <col min="11529" max="11776" width="9.140625" style="26"/>
    <col min="11777" max="11777" width="32.140625" style="26" bestFit="1" customWidth="1"/>
    <col min="11778" max="11778" width="21.42578125" style="26" bestFit="1" customWidth="1"/>
    <col min="11779" max="11779" width="11.5703125" style="26" bestFit="1" customWidth="1"/>
    <col min="11780" max="11780" width="12.42578125" style="26" bestFit="1" customWidth="1"/>
    <col min="11781" max="11781" width="10.5703125" style="26" bestFit="1" customWidth="1"/>
    <col min="11782" max="11783" width="9.140625" style="26"/>
    <col min="11784" max="11784" width="15.85546875" style="26" customWidth="1"/>
    <col min="11785" max="12032" width="9.140625" style="26"/>
    <col min="12033" max="12033" width="32.140625" style="26" bestFit="1" customWidth="1"/>
    <col min="12034" max="12034" width="21.42578125" style="26" bestFit="1" customWidth="1"/>
    <col min="12035" max="12035" width="11.5703125" style="26" bestFit="1" customWidth="1"/>
    <col min="12036" max="12036" width="12.42578125" style="26" bestFit="1" customWidth="1"/>
    <col min="12037" max="12037" width="10.5703125" style="26" bestFit="1" customWidth="1"/>
    <col min="12038" max="12039" width="9.140625" style="26"/>
    <col min="12040" max="12040" width="15.85546875" style="26" customWidth="1"/>
    <col min="12041" max="12288" width="9.140625" style="26"/>
    <col min="12289" max="12289" width="32.140625" style="26" bestFit="1" customWidth="1"/>
    <col min="12290" max="12290" width="21.42578125" style="26" bestFit="1" customWidth="1"/>
    <col min="12291" max="12291" width="11.5703125" style="26" bestFit="1" customWidth="1"/>
    <col min="12292" max="12292" width="12.42578125" style="26" bestFit="1" customWidth="1"/>
    <col min="12293" max="12293" width="10.5703125" style="26" bestFit="1" customWidth="1"/>
    <col min="12294" max="12295" width="9.140625" style="26"/>
    <col min="12296" max="12296" width="15.85546875" style="26" customWidth="1"/>
    <col min="12297" max="12544" width="9.140625" style="26"/>
    <col min="12545" max="12545" width="32.140625" style="26" bestFit="1" customWidth="1"/>
    <col min="12546" max="12546" width="21.42578125" style="26" bestFit="1" customWidth="1"/>
    <col min="12547" max="12547" width="11.5703125" style="26" bestFit="1" customWidth="1"/>
    <col min="12548" max="12548" width="12.42578125" style="26" bestFit="1" customWidth="1"/>
    <col min="12549" max="12549" width="10.5703125" style="26" bestFit="1" customWidth="1"/>
    <col min="12550" max="12551" width="9.140625" style="26"/>
    <col min="12552" max="12552" width="15.85546875" style="26" customWidth="1"/>
    <col min="12553" max="12800" width="9.140625" style="26"/>
    <col min="12801" max="12801" width="32.140625" style="26" bestFit="1" customWidth="1"/>
    <col min="12802" max="12802" width="21.42578125" style="26" bestFit="1" customWidth="1"/>
    <col min="12803" max="12803" width="11.5703125" style="26" bestFit="1" customWidth="1"/>
    <col min="12804" max="12804" width="12.42578125" style="26" bestFit="1" customWidth="1"/>
    <col min="12805" max="12805" width="10.5703125" style="26" bestFit="1" customWidth="1"/>
    <col min="12806" max="12807" width="9.140625" style="26"/>
    <col min="12808" max="12808" width="15.85546875" style="26" customWidth="1"/>
    <col min="12809" max="13056" width="9.140625" style="26"/>
    <col min="13057" max="13057" width="32.140625" style="26" bestFit="1" customWidth="1"/>
    <col min="13058" max="13058" width="21.42578125" style="26" bestFit="1" customWidth="1"/>
    <col min="13059" max="13059" width="11.5703125" style="26" bestFit="1" customWidth="1"/>
    <col min="13060" max="13060" width="12.42578125" style="26" bestFit="1" customWidth="1"/>
    <col min="13061" max="13061" width="10.5703125" style="26" bestFit="1" customWidth="1"/>
    <col min="13062" max="13063" width="9.140625" style="26"/>
    <col min="13064" max="13064" width="15.85546875" style="26" customWidth="1"/>
    <col min="13065" max="13312" width="9.140625" style="26"/>
    <col min="13313" max="13313" width="32.140625" style="26" bestFit="1" customWidth="1"/>
    <col min="13314" max="13314" width="21.42578125" style="26" bestFit="1" customWidth="1"/>
    <col min="13315" max="13315" width="11.5703125" style="26" bestFit="1" customWidth="1"/>
    <col min="13316" max="13316" width="12.42578125" style="26" bestFit="1" customWidth="1"/>
    <col min="13317" max="13317" width="10.5703125" style="26" bestFit="1" customWidth="1"/>
    <col min="13318" max="13319" width="9.140625" style="26"/>
    <col min="13320" max="13320" width="15.85546875" style="26" customWidth="1"/>
    <col min="13321" max="13568" width="9.140625" style="26"/>
    <col min="13569" max="13569" width="32.140625" style="26" bestFit="1" customWidth="1"/>
    <col min="13570" max="13570" width="21.42578125" style="26" bestFit="1" customWidth="1"/>
    <col min="13571" max="13571" width="11.5703125" style="26" bestFit="1" customWidth="1"/>
    <col min="13572" max="13572" width="12.42578125" style="26" bestFit="1" customWidth="1"/>
    <col min="13573" max="13573" width="10.5703125" style="26" bestFit="1" customWidth="1"/>
    <col min="13574" max="13575" width="9.140625" style="26"/>
    <col min="13576" max="13576" width="15.85546875" style="26" customWidth="1"/>
    <col min="13577" max="13824" width="9.140625" style="26"/>
    <col min="13825" max="13825" width="32.140625" style="26" bestFit="1" customWidth="1"/>
    <col min="13826" max="13826" width="21.42578125" style="26" bestFit="1" customWidth="1"/>
    <col min="13827" max="13827" width="11.5703125" style="26" bestFit="1" customWidth="1"/>
    <col min="13828" max="13828" width="12.42578125" style="26" bestFit="1" customWidth="1"/>
    <col min="13829" max="13829" width="10.5703125" style="26" bestFit="1" customWidth="1"/>
    <col min="13830" max="13831" width="9.140625" style="26"/>
    <col min="13832" max="13832" width="15.85546875" style="26" customWidth="1"/>
    <col min="13833" max="14080" width="9.140625" style="26"/>
    <col min="14081" max="14081" width="32.140625" style="26" bestFit="1" customWidth="1"/>
    <col min="14082" max="14082" width="21.42578125" style="26" bestFit="1" customWidth="1"/>
    <col min="14083" max="14083" width="11.5703125" style="26" bestFit="1" customWidth="1"/>
    <col min="14084" max="14084" width="12.42578125" style="26" bestFit="1" customWidth="1"/>
    <col min="14085" max="14085" width="10.5703125" style="26" bestFit="1" customWidth="1"/>
    <col min="14086" max="14087" width="9.140625" style="26"/>
    <col min="14088" max="14088" width="15.85546875" style="26" customWidth="1"/>
    <col min="14089" max="14336" width="9.140625" style="26"/>
    <col min="14337" max="14337" width="32.140625" style="26" bestFit="1" customWidth="1"/>
    <col min="14338" max="14338" width="21.42578125" style="26" bestFit="1" customWidth="1"/>
    <col min="14339" max="14339" width="11.5703125" style="26" bestFit="1" customWidth="1"/>
    <col min="14340" max="14340" width="12.42578125" style="26" bestFit="1" customWidth="1"/>
    <col min="14341" max="14341" width="10.5703125" style="26" bestFit="1" customWidth="1"/>
    <col min="14342" max="14343" width="9.140625" style="26"/>
    <col min="14344" max="14344" width="15.85546875" style="26" customWidth="1"/>
    <col min="14345" max="14592" width="9.140625" style="26"/>
    <col min="14593" max="14593" width="32.140625" style="26" bestFit="1" customWidth="1"/>
    <col min="14594" max="14594" width="21.42578125" style="26" bestFit="1" customWidth="1"/>
    <col min="14595" max="14595" width="11.5703125" style="26" bestFit="1" customWidth="1"/>
    <col min="14596" max="14596" width="12.42578125" style="26" bestFit="1" customWidth="1"/>
    <col min="14597" max="14597" width="10.5703125" style="26" bestFit="1" customWidth="1"/>
    <col min="14598" max="14599" width="9.140625" style="26"/>
    <col min="14600" max="14600" width="15.85546875" style="26" customWidth="1"/>
    <col min="14601" max="14848" width="9.140625" style="26"/>
    <col min="14849" max="14849" width="32.140625" style="26" bestFit="1" customWidth="1"/>
    <col min="14850" max="14850" width="21.42578125" style="26" bestFit="1" customWidth="1"/>
    <col min="14851" max="14851" width="11.5703125" style="26" bestFit="1" customWidth="1"/>
    <col min="14852" max="14852" width="12.42578125" style="26" bestFit="1" customWidth="1"/>
    <col min="14853" max="14853" width="10.5703125" style="26" bestFit="1" customWidth="1"/>
    <col min="14854" max="14855" width="9.140625" style="26"/>
    <col min="14856" max="14856" width="15.85546875" style="26" customWidth="1"/>
    <col min="14857" max="15104" width="9.140625" style="26"/>
    <col min="15105" max="15105" width="32.140625" style="26" bestFit="1" customWidth="1"/>
    <col min="15106" max="15106" width="21.42578125" style="26" bestFit="1" customWidth="1"/>
    <col min="15107" max="15107" width="11.5703125" style="26" bestFit="1" customWidth="1"/>
    <col min="15108" max="15108" width="12.42578125" style="26" bestFit="1" customWidth="1"/>
    <col min="15109" max="15109" width="10.5703125" style="26" bestFit="1" customWidth="1"/>
    <col min="15110" max="15111" width="9.140625" style="26"/>
    <col min="15112" max="15112" width="15.85546875" style="26" customWidth="1"/>
    <col min="15113" max="15360" width="9.140625" style="26"/>
    <col min="15361" max="15361" width="32.140625" style="26" bestFit="1" customWidth="1"/>
    <col min="15362" max="15362" width="21.42578125" style="26" bestFit="1" customWidth="1"/>
    <col min="15363" max="15363" width="11.5703125" style="26" bestFit="1" customWidth="1"/>
    <col min="15364" max="15364" width="12.42578125" style="26" bestFit="1" customWidth="1"/>
    <col min="15365" max="15365" width="10.5703125" style="26" bestFit="1" customWidth="1"/>
    <col min="15366" max="15367" width="9.140625" style="26"/>
    <col min="15368" max="15368" width="15.85546875" style="26" customWidth="1"/>
    <col min="15369" max="15616" width="9.140625" style="26"/>
    <col min="15617" max="15617" width="32.140625" style="26" bestFit="1" customWidth="1"/>
    <col min="15618" max="15618" width="21.42578125" style="26" bestFit="1" customWidth="1"/>
    <col min="15619" max="15619" width="11.5703125" style="26" bestFit="1" customWidth="1"/>
    <col min="15620" max="15620" width="12.42578125" style="26" bestFit="1" customWidth="1"/>
    <col min="15621" max="15621" width="10.5703125" style="26" bestFit="1" customWidth="1"/>
    <col min="15622" max="15623" width="9.140625" style="26"/>
    <col min="15624" max="15624" width="15.85546875" style="26" customWidth="1"/>
    <col min="15625" max="15872" width="9.140625" style="26"/>
    <col min="15873" max="15873" width="32.140625" style="26" bestFit="1" customWidth="1"/>
    <col min="15874" max="15874" width="21.42578125" style="26" bestFit="1" customWidth="1"/>
    <col min="15875" max="15875" width="11.5703125" style="26" bestFit="1" customWidth="1"/>
    <col min="15876" max="15876" width="12.42578125" style="26" bestFit="1" customWidth="1"/>
    <col min="15877" max="15877" width="10.5703125" style="26" bestFit="1" customWidth="1"/>
    <col min="15878" max="15879" width="9.140625" style="26"/>
    <col min="15880" max="15880" width="15.85546875" style="26" customWidth="1"/>
    <col min="15881" max="16128" width="9.140625" style="26"/>
    <col min="16129" max="16129" width="32.140625" style="26" bestFit="1" customWidth="1"/>
    <col min="16130" max="16130" width="21.42578125" style="26" bestFit="1" customWidth="1"/>
    <col min="16131" max="16131" width="11.5703125" style="26" bestFit="1" customWidth="1"/>
    <col min="16132" max="16132" width="12.42578125" style="26" bestFit="1" customWidth="1"/>
    <col min="16133" max="16133" width="10.5703125" style="26" bestFit="1" customWidth="1"/>
    <col min="16134" max="16135" width="9.140625" style="26"/>
    <col min="16136" max="16136" width="15.85546875" style="26" customWidth="1"/>
    <col min="16137" max="16384" width="9.140625" style="26"/>
  </cols>
  <sheetData>
    <row r="2" spans="1:9" x14ac:dyDescent="0.25">
      <c r="G2" s="137"/>
    </row>
    <row r="3" spans="1:9" x14ac:dyDescent="0.25">
      <c r="G3" s="155"/>
      <c r="I3" s="118"/>
    </row>
    <row r="4" spans="1:9" s="38" customFormat="1" x14ac:dyDescent="0.25">
      <c r="A4" s="46" t="s">
        <v>24</v>
      </c>
      <c r="B4" s="47"/>
      <c r="C4" s="47"/>
      <c r="D4" s="47"/>
      <c r="E4" s="47"/>
      <c r="F4" s="47"/>
      <c r="G4" s="155"/>
      <c r="I4" s="119"/>
    </row>
    <row r="5" spans="1:9" s="38" customFormat="1" x14ac:dyDescent="0.25">
      <c r="A5" s="48" t="s">
        <v>43</v>
      </c>
      <c r="B5" s="36" t="s">
        <v>114</v>
      </c>
      <c r="F5" s="49"/>
      <c r="G5" s="155"/>
      <c r="I5" s="120"/>
    </row>
    <row r="6" spans="1:9" s="38" customFormat="1" x14ac:dyDescent="0.25">
      <c r="A6" s="48" t="s">
        <v>75</v>
      </c>
      <c r="B6" s="36" t="s">
        <v>120</v>
      </c>
      <c r="F6" s="26"/>
      <c r="G6" s="155"/>
    </row>
    <row r="7" spans="1:9" s="38" customFormat="1" x14ac:dyDescent="0.25">
      <c r="A7" s="48" t="s">
        <v>103</v>
      </c>
      <c r="B7" s="36" t="s">
        <v>174</v>
      </c>
      <c r="F7" s="26"/>
    </row>
    <row r="8" spans="1:9" s="38" customFormat="1" x14ac:dyDescent="0.25">
      <c r="A8" s="48" t="s">
        <v>44</v>
      </c>
      <c r="B8" s="36" t="s">
        <v>121</v>
      </c>
      <c r="F8" s="26"/>
      <c r="G8" s="137"/>
    </row>
    <row r="9" spans="1:9" s="38" customFormat="1" x14ac:dyDescent="0.25">
      <c r="B9" s="36"/>
      <c r="C9" s="49"/>
      <c r="D9" s="49"/>
      <c r="E9" s="49"/>
      <c r="F9" s="26"/>
      <c r="G9" s="137"/>
    </row>
    <row r="10" spans="1:9" s="38" customFormat="1" x14ac:dyDescent="0.25">
      <c r="A10" s="46"/>
      <c r="C10" s="49"/>
      <c r="D10" s="49"/>
      <c r="E10" s="49"/>
    </row>
    <row r="11" spans="1:9" s="38" customFormat="1" x14ac:dyDescent="0.25">
      <c r="A11" s="168" t="s">
        <v>77</v>
      </c>
      <c r="B11" s="168"/>
      <c r="C11" s="49"/>
      <c r="D11" s="49"/>
      <c r="E11" s="49"/>
      <c r="F11" s="49"/>
      <c r="G11" s="49"/>
      <c r="H11" s="49"/>
    </row>
    <row r="12" spans="1:9" s="38" customFormat="1" x14ac:dyDescent="0.25">
      <c r="A12" s="39"/>
      <c r="B12" s="40" t="s">
        <v>13</v>
      </c>
      <c r="C12" s="40" t="s">
        <v>14</v>
      </c>
      <c r="D12" s="40" t="s">
        <v>54</v>
      </c>
      <c r="E12" s="49"/>
      <c r="F12" s="49"/>
    </row>
    <row r="13" spans="1:9" s="38" customFormat="1" x14ac:dyDescent="0.25">
      <c r="A13" s="42">
        <v>1</v>
      </c>
      <c r="B13" s="43" t="s">
        <v>3</v>
      </c>
      <c r="C13" s="68">
        <f>G59*D13</f>
        <v>142499.99717685001</v>
      </c>
      <c r="D13" s="131">
        <v>0.75</v>
      </c>
      <c r="E13" s="49"/>
      <c r="F13" s="49"/>
    </row>
    <row r="14" spans="1:9" s="38" customFormat="1" x14ac:dyDescent="0.25">
      <c r="A14" s="42">
        <v>2</v>
      </c>
      <c r="B14" s="43" t="s">
        <v>15</v>
      </c>
      <c r="C14" s="68">
        <f>G59*D14</f>
        <v>47499.999058950001</v>
      </c>
      <c r="D14" s="131">
        <v>0.25</v>
      </c>
      <c r="E14" s="49"/>
      <c r="F14" s="49"/>
    </row>
    <row r="15" spans="1:9" s="38" customFormat="1" x14ac:dyDescent="0.25">
      <c r="A15" s="42">
        <v>3</v>
      </c>
      <c r="B15" s="43" t="s">
        <v>17</v>
      </c>
      <c r="C15" s="68">
        <f>ROUND($C$27*D15/100,2)</f>
        <v>0</v>
      </c>
      <c r="D15" s="69"/>
      <c r="E15" s="49"/>
      <c r="F15" s="49"/>
    </row>
    <row r="16" spans="1:9" s="38" customFormat="1" x14ac:dyDescent="0.25">
      <c r="A16" s="42">
        <v>4</v>
      </c>
      <c r="B16" s="43" t="s">
        <v>16</v>
      </c>
      <c r="C16" s="68">
        <f>ROUND($C$27*D16/100,2)</f>
        <v>0</v>
      </c>
      <c r="D16" s="69"/>
      <c r="E16" s="49"/>
      <c r="F16" s="49"/>
    </row>
    <row r="17" spans="1:6" s="38" customFormat="1" x14ac:dyDescent="0.25">
      <c r="A17" s="42">
        <v>5</v>
      </c>
      <c r="B17" s="43" t="s">
        <v>45</v>
      </c>
      <c r="C17" s="68">
        <f>ROUND($C$27*D17/100,2)</f>
        <v>0</v>
      </c>
      <c r="D17" s="69"/>
      <c r="E17" s="49"/>
      <c r="F17" s="49"/>
    </row>
    <row r="18" spans="1:6" s="38" customFormat="1" x14ac:dyDescent="0.25">
      <c r="A18" s="169" t="s">
        <v>55</v>
      </c>
      <c r="B18" s="170"/>
      <c r="C18" s="50">
        <f>SUM(C13:C17)</f>
        <v>189999.9962358</v>
      </c>
      <c r="D18" s="136">
        <f>SUM(D13:D17)</f>
        <v>1</v>
      </c>
    </row>
    <row r="19" spans="1:6" s="38" customFormat="1" x14ac:dyDescent="0.25">
      <c r="A19" s="46"/>
      <c r="C19" s="49"/>
      <c r="D19" s="49"/>
      <c r="E19" s="49"/>
      <c r="F19" s="49"/>
    </row>
    <row r="20" spans="1:6" s="38" customFormat="1" x14ac:dyDescent="0.25">
      <c r="A20" s="171" t="s">
        <v>76</v>
      </c>
      <c r="B20" s="171"/>
    </row>
    <row r="21" spans="1:6" s="38" customFormat="1" x14ac:dyDescent="0.25">
      <c r="A21" s="172" t="s">
        <v>28</v>
      </c>
      <c r="B21" s="175"/>
      <c r="C21" s="40" t="s">
        <v>18</v>
      </c>
      <c r="D21" s="51" t="s">
        <v>41</v>
      </c>
      <c r="E21" s="52"/>
    </row>
    <row r="22" spans="1:6" s="38" customFormat="1" x14ac:dyDescent="0.25">
      <c r="A22" s="43" t="s">
        <v>6</v>
      </c>
      <c r="B22" s="43"/>
      <c r="C22" s="68">
        <f>G39</f>
        <v>45338.27994</v>
      </c>
      <c r="D22" s="68">
        <f>IFERROR((ROUND(C22/$C$25*100,2)),0)</f>
        <v>25.53</v>
      </c>
      <c r="E22" s="53"/>
    </row>
    <row r="23" spans="1:6" s="38" customFormat="1" x14ac:dyDescent="0.25">
      <c r="A23" s="99" t="s">
        <v>98</v>
      </c>
      <c r="B23" s="43"/>
      <c r="C23" s="68">
        <f>G44</f>
        <v>1200</v>
      </c>
      <c r="D23" s="68">
        <f>IFERROR((ROUND(C23/$C$25*100,2)),0)</f>
        <v>0.68</v>
      </c>
      <c r="E23" s="53"/>
    </row>
    <row r="24" spans="1:6" s="38" customFormat="1" x14ac:dyDescent="0.25">
      <c r="A24" s="99" t="s">
        <v>100</v>
      </c>
      <c r="B24" s="43"/>
      <c r="C24" s="68">
        <f>G47</f>
        <v>131031.81</v>
      </c>
      <c r="D24" s="68">
        <f>IFERROR((ROUND(C24/$C$25*100,2)),0)</f>
        <v>73.790000000000006</v>
      </c>
      <c r="E24" s="53"/>
    </row>
    <row r="25" spans="1:6" s="38" customFormat="1" x14ac:dyDescent="0.25">
      <c r="A25" s="176" t="s">
        <v>29</v>
      </c>
      <c r="B25" s="177"/>
      <c r="C25" s="70">
        <f>SUM(C22:C24)</f>
        <v>177570.08994000001</v>
      </c>
      <c r="D25" s="139"/>
      <c r="E25" s="53"/>
    </row>
    <row r="26" spans="1:6" s="38" customFormat="1" x14ac:dyDescent="0.25">
      <c r="A26" s="176" t="s">
        <v>30</v>
      </c>
      <c r="B26" s="177"/>
      <c r="C26" s="70">
        <f>G58</f>
        <v>12429.906295800001</v>
      </c>
      <c r="D26" s="70"/>
      <c r="E26" s="53"/>
    </row>
    <row r="27" spans="1:6" s="38" customFormat="1" x14ac:dyDescent="0.25">
      <c r="A27" s="172" t="s">
        <v>31</v>
      </c>
      <c r="B27" s="175"/>
      <c r="C27" s="71">
        <f>SUM(C25:C26)</f>
        <v>189999.9962358</v>
      </c>
      <c r="D27" s="71"/>
      <c r="E27" s="54"/>
    </row>
    <row r="28" spans="1:6" s="38" customFormat="1" x14ac:dyDescent="0.25"/>
    <row r="29" spans="1:6" s="38" customFormat="1" x14ac:dyDescent="0.25">
      <c r="A29" s="138" t="s">
        <v>72</v>
      </c>
      <c r="B29" s="138"/>
    </row>
    <row r="30" spans="1:6" s="38" customFormat="1" x14ac:dyDescent="0.25">
      <c r="A30" s="40"/>
      <c r="B30" s="40" t="s">
        <v>18</v>
      </c>
      <c r="C30" s="55"/>
    </row>
    <row r="31" spans="1:6" s="38" customFormat="1" x14ac:dyDescent="0.25">
      <c r="A31" s="43" t="s">
        <v>25</v>
      </c>
      <c r="B31" s="72">
        <v>0</v>
      </c>
    </row>
    <row r="32" spans="1:6" s="38" customFormat="1" x14ac:dyDescent="0.25">
      <c r="A32" s="43" t="s">
        <v>26</v>
      </c>
      <c r="B32" s="72">
        <f>C27</f>
        <v>189999.9962358</v>
      </c>
    </row>
    <row r="33" spans="1:11" s="38" customFormat="1" x14ac:dyDescent="0.25">
      <c r="A33" s="43" t="s">
        <v>27</v>
      </c>
      <c r="B33" s="72">
        <v>0</v>
      </c>
    </row>
    <row r="34" spans="1:11" s="38" customFormat="1" x14ac:dyDescent="0.25">
      <c r="A34" s="56" t="s">
        <v>18</v>
      </c>
      <c r="B34" s="50">
        <f>SUM(B31:B33)</f>
        <v>189999.9962358</v>
      </c>
    </row>
    <row r="35" spans="1:11" s="38" customFormat="1" x14ac:dyDescent="0.25"/>
    <row r="36" spans="1:11" s="38" customFormat="1" x14ac:dyDescent="0.25">
      <c r="A36" s="57" t="s">
        <v>113</v>
      </c>
      <c r="B36" s="46"/>
    </row>
    <row r="37" spans="1:11" s="38" customFormat="1" x14ac:dyDescent="0.25">
      <c r="A37" s="40" t="s">
        <v>32</v>
      </c>
      <c r="B37" s="40" t="s">
        <v>2</v>
      </c>
      <c r="C37" s="40" t="s">
        <v>33</v>
      </c>
      <c r="D37" s="40" t="s">
        <v>34</v>
      </c>
      <c r="E37" s="40" t="s">
        <v>40</v>
      </c>
      <c r="F37" s="40" t="s">
        <v>97</v>
      </c>
      <c r="G37" s="51" t="s">
        <v>18</v>
      </c>
      <c r="H37" s="134"/>
    </row>
    <row r="38" spans="1:11" s="38" customFormat="1" x14ac:dyDescent="0.25">
      <c r="A38" s="58" t="s">
        <v>35</v>
      </c>
      <c r="B38" s="59"/>
      <c r="C38" s="59"/>
      <c r="D38" s="59"/>
      <c r="E38" s="59"/>
      <c r="F38" s="59"/>
      <c r="G38" s="59"/>
    </row>
    <row r="39" spans="1:11" s="38" customFormat="1" x14ac:dyDescent="0.25">
      <c r="A39" s="40" t="s">
        <v>36</v>
      </c>
      <c r="B39" s="172" t="s">
        <v>6</v>
      </c>
      <c r="C39" s="173"/>
      <c r="D39" s="173"/>
      <c r="E39" s="173"/>
      <c r="F39" s="174"/>
      <c r="G39" s="73">
        <f>SUM(G40:G43)</f>
        <v>45338.27994</v>
      </c>
      <c r="H39" s="160"/>
      <c r="I39" s="160"/>
    </row>
    <row r="40" spans="1:11" s="31" customFormat="1" ht="110.25" x14ac:dyDescent="0.25">
      <c r="A40" s="162" t="s">
        <v>82</v>
      </c>
      <c r="B40" s="163" t="s">
        <v>175</v>
      </c>
      <c r="C40" s="163" t="s">
        <v>132</v>
      </c>
      <c r="D40" s="164" t="s">
        <v>52</v>
      </c>
      <c r="E40" s="164">
        <v>18</v>
      </c>
      <c r="F40" s="165">
        <v>1109.43</v>
      </c>
      <c r="G40" s="166">
        <v>19969.650000000001</v>
      </c>
      <c r="H40" s="159"/>
      <c r="K40" s="161"/>
    </row>
    <row r="41" spans="1:11" s="31" customFormat="1" ht="31.5" x14ac:dyDescent="0.25">
      <c r="A41" s="167" t="s">
        <v>171</v>
      </c>
      <c r="B41" s="163" t="s">
        <v>168</v>
      </c>
      <c r="C41" s="163" t="s">
        <v>169</v>
      </c>
      <c r="D41" s="164" t="s">
        <v>52</v>
      </c>
      <c r="E41" s="164">
        <v>6</v>
      </c>
      <c r="F41" s="165">
        <f>3378.45*90%</f>
        <v>3040.605</v>
      </c>
      <c r="G41" s="166">
        <f>18243.63</f>
        <v>18243.63</v>
      </c>
      <c r="H41" s="159"/>
    </row>
    <row r="42" spans="1:11" s="31" customFormat="1" ht="78.75" x14ac:dyDescent="0.25">
      <c r="A42" s="167" t="s">
        <v>172</v>
      </c>
      <c r="B42" s="163" t="s">
        <v>176</v>
      </c>
      <c r="C42" s="163" t="s">
        <v>123</v>
      </c>
      <c r="D42" s="164" t="s">
        <v>52</v>
      </c>
      <c r="E42" s="164">
        <v>18</v>
      </c>
      <c r="F42" s="165">
        <v>270.83332999999999</v>
      </c>
      <c r="G42" s="166">
        <f>E42*F42</f>
        <v>4874.9999399999997</v>
      </c>
      <c r="H42" s="135"/>
    </row>
    <row r="43" spans="1:11" s="31" customFormat="1" ht="78.75" x14ac:dyDescent="0.25">
      <c r="A43" s="167" t="s">
        <v>173</v>
      </c>
      <c r="B43" s="163" t="s">
        <v>170</v>
      </c>
      <c r="C43" s="163" t="s">
        <v>123</v>
      </c>
      <c r="D43" s="164" t="s">
        <v>52</v>
      </c>
      <c r="E43" s="164">
        <v>6</v>
      </c>
      <c r="F43" s="165">
        <v>375</v>
      </c>
      <c r="G43" s="166">
        <f>E43*F43</f>
        <v>2250</v>
      </c>
      <c r="H43" s="135"/>
    </row>
    <row r="44" spans="1:11" s="38" customFormat="1" x14ac:dyDescent="0.25">
      <c r="A44" s="40" t="s">
        <v>7</v>
      </c>
      <c r="B44" s="178" t="s">
        <v>98</v>
      </c>
      <c r="C44" s="179"/>
      <c r="D44" s="180"/>
      <c r="E44" s="180"/>
      <c r="F44" s="181"/>
      <c r="G44" s="73">
        <f>SUM(G45:G46)</f>
        <v>1200</v>
      </c>
    </row>
    <row r="45" spans="1:11" s="31" customFormat="1" ht="161.25" customHeight="1" x14ac:dyDescent="0.25">
      <c r="A45" s="35" t="s">
        <v>88</v>
      </c>
      <c r="B45" s="146" t="s">
        <v>137</v>
      </c>
      <c r="C45" s="146" t="s">
        <v>165</v>
      </c>
      <c r="D45" s="29" t="s">
        <v>53</v>
      </c>
      <c r="E45" s="128">
        <v>15</v>
      </c>
      <c r="F45" s="128">
        <f>(20+60)/2</f>
        <v>40</v>
      </c>
      <c r="G45" s="128">
        <f>ROUND(E45*F45,2)</f>
        <v>600</v>
      </c>
      <c r="H45" s="140"/>
    </row>
    <row r="46" spans="1:11" s="31" customFormat="1" ht="141.75" x14ac:dyDescent="0.25">
      <c r="A46" s="35" t="s">
        <v>109</v>
      </c>
      <c r="B46" s="146" t="s">
        <v>135</v>
      </c>
      <c r="C46" s="121" t="s">
        <v>136</v>
      </c>
      <c r="D46" s="29" t="s">
        <v>53</v>
      </c>
      <c r="E46" s="129">
        <v>15</v>
      </c>
      <c r="F46" s="129">
        <v>40</v>
      </c>
      <c r="G46" s="130">
        <f>ROUND(E46*F46,2)</f>
        <v>600</v>
      </c>
    </row>
    <row r="47" spans="1:11" s="38" customFormat="1" x14ac:dyDescent="0.25">
      <c r="A47" s="40" t="s">
        <v>8</v>
      </c>
      <c r="B47" s="172" t="s">
        <v>9</v>
      </c>
      <c r="C47" s="173"/>
      <c r="D47" s="173"/>
      <c r="E47" s="173"/>
      <c r="F47" s="174"/>
      <c r="G47" s="73">
        <f>SUM(G49:G56)</f>
        <v>131031.81</v>
      </c>
    </row>
    <row r="48" spans="1:11" s="127" customFormat="1" x14ac:dyDescent="0.25">
      <c r="A48" s="122"/>
      <c r="B48" s="123" t="s">
        <v>115</v>
      </c>
      <c r="C48" s="124"/>
      <c r="D48" s="124"/>
      <c r="E48" s="124"/>
      <c r="F48" s="125"/>
      <c r="G48" s="126"/>
    </row>
    <row r="49" spans="1:9" s="31" customFormat="1" ht="94.5" x14ac:dyDescent="0.25">
      <c r="A49" s="35" t="s">
        <v>125</v>
      </c>
      <c r="B49" s="141" t="s">
        <v>138</v>
      </c>
      <c r="C49" s="141" t="s">
        <v>133</v>
      </c>
      <c r="D49" s="142" t="s">
        <v>53</v>
      </c>
      <c r="E49" s="143">
        <v>6</v>
      </c>
      <c r="F49" s="144">
        <v>1199.9675</v>
      </c>
      <c r="G49" s="145">
        <f>ROUND(E49*F49,2)</f>
        <v>7199.81</v>
      </c>
      <c r="H49" s="135"/>
    </row>
    <row r="50" spans="1:9" s="31" customFormat="1" ht="47.25" x14ac:dyDescent="0.25">
      <c r="A50" s="35" t="s">
        <v>126</v>
      </c>
      <c r="B50" s="141" t="s">
        <v>122</v>
      </c>
      <c r="C50" s="141" t="s">
        <v>139</v>
      </c>
      <c r="D50" s="142" t="s">
        <v>53</v>
      </c>
      <c r="E50" s="143">
        <v>4</v>
      </c>
      <c r="F50" s="144">
        <v>150</v>
      </c>
      <c r="G50" s="145">
        <f t="shared" ref="G50:G56" si="0">ROUND(E50*F50,2)</f>
        <v>600</v>
      </c>
    </row>
    <row r="51" spans="1:9" s="31" customFormat="1" ht="78.75" x14ac:dyDescent="0.25">
      <c r="A51" s="35" t="s">
        <v>127</v>
      </c>
      <c r="B51" s="141" t="s">
        <v>140</v>
      </c>
      <c r="C51" s="141" t="s">
        <v>141</v>
      </c>
      <c r="D51" s="142" t="s">
        <v>53</v>
      </c>
      <c r="E51" s="143">
        <v>8</v>
      </c>
      <c r="F51" s="144">
        <f>147</f>
        <v>147</v>
      </c>
      <c r="G51" s="145">
        <f>E51*F51</f>
        <v>1176</v>
      </c>
    </row>
    <row r="52" spans="1:9" s="31" customFormat="1" ht="47.25" x14ac:dyDescent="0.25">
      <c r="A52" s="35" t="s">
        <v>128</v>
      </c>
      <c r="B52" s="141" t="s">
        <v>142</v>
      </c>
      <c r="C52" s="141" t="s">
        <v>143</v>
      </c>
      <c r="D52" s="142" t="s">
        <v>53</v>
      </c>
      <c r="E52" s="143">
        <v>120</v>
      </c>
      <c r="F52" s="144">
        <v>2.5</v>
      </c>
      <c r="G52" s="145">
        <f>E52*F52</f>
        <v>300</v>
      </c>
    </row>
    <row r="53" spans="1:9" s="31" customFormat="1" x14ac:dyDescent="0.25">
      <c r="A53" s="35"/>
      <c r="B53" s="188" t="s">
        <v>116</v>
      </c>
      <c r="C53" s="189"/>
      <c r="D53" s="189"/>
      <c r="E53" s="189"/>
      <c r="F53" s="190"/>
      <c r="G53" s="72"/>
    </row>
    <row r="54" spans="1:9" s="31" customFormat="1" ht="63" x14ac:dyDescent="0.25">
      <c r="A54" s="35" t="s">
        <v>129</v>
      </c>
      <c r="B54" s="146" t="s">
        <v>117</v>
      </c>
      <c r="C54" s="146" t="s">
        <v>119</v>
      </c>
      <c r="D54" s="147" t="s">
        <v>53</v>
      </c>
      <c r="E54" s="148">
        <v>1</v>
      </c>
      <c r="F54" s="149">
        <v>115640</v>
      </c>
      <c r="G54" s="150">
        <f>E54*F54</f>
        <v>115640</v>
      </c>
    </row>
    <row r="55" spans="1:9" s="31" customFormat="1" ht="47.25" x14ac:dyDescent="0.25">
      <c r="A55" s="35" t="s">
        <v>130</v>
      </c>
      <c r="B55" s="147" t="s">
        <v>118</v>
      </c>
      <c r="C55" s="146" t="s">
        <v>124</v>
      </c>
      <c r="D55" s="147" t="s">
        <v>53</v>
      </c>
      <c r="E55" s="148">
        <v>1</v>
      </c>
      <c r="F55" s="149">
        <v>5202</v>
      </c>
      <c r="G55" s="150">
        <f>E55*F55</f>
        <v>5202</v>
      </c>
      <c r="H55" s="135"/>
    </row>
    <row r="56" spans="1:9" s="31" customFormat="1" ht="47.25" x14ac:dyDescent="0.25">
      <c r="A56" s="35" t="s">
        <v>131</v>
      </c>
      <c r="B56" s="146" t="s">
        <v>134</v>
      </c>
      <c r="C56" s="146" t="s">
        <v>144</v>
      </c>
      <c r="D56" s="147" t="s">
        <v>53</v>
      </c>
      <c r="E56" s="148">
        <v>1</v>
      </c>
      <c r="F56" s="148">
        <v>914</v>
      </c>
      <c r="G56" s="151">
        <f t="shared" si="0"/>
        <v>914</v>
      </c>
    </row>
    <row r="57" spans="1:9" s="38" customFormat="1" x14ac:dyDescent="0.25">
      <c r="A57" s="182" t="s">
        <v>38</v>
      </c>
      <c r="B57" s="183"/>
      <c r="C57" s="183"/>
      <c r="D57" s="183"/>
      <c r="E57" s="183"/>
      <c r="F57" s="184"/>
      <c r="G57" s="50">
        <f>SUM(G39,G44,G47)</f>
        <v>177570.08994000001</v>
      </c>
    </row>
    <row r="58" spans="1:9" s="31" customFormat="1" x14ac:dyDescent="0.25">
      <c r="A58" s="185" t="s">
        <v>39</v>
      </c>
      <c r="B58" s="186"/>
      <c r="C58" s="186"/>
      <c r="D58" s="186"/>
      <c r="E58" s="186"/>
      <c r="F58" s="187"/>
      <c r="G58" s="74">
        <f>7%*G57</f>
        <v>12429.906295800001</v>
      </c>
    </row>
    <row r="59" spans="1:9" s="38" customFormat="1" x14ac:dyDescent="0.25">
      <c r="A59" s="172" t="s">
        <v>10</v>
      </c>
      <c r="B59" s="173"/>
      <c r="C59" s="173"/>
      <c r="D59" s="173"/>
      <c r="E59" s="173"/>
      <c r="F59" s="174"/>
      <c r="G59" s="73">
        <f>SUM(G57:G58)</f>
        <v>189999.9962358</v>
      </c>
      <c r="H59" s="132"/>
      <c r="I59" s="133"/>
    </row>
    <row r="60" spans="1:9" s="38" customFormat="1" x14ac:dyDescent="0.25"/>
    <row r="61" spans="1:9" s="38" customFormat="1" x14ac:dyDescent="0.25"/>
    <row r="62" spans="1:9" s="38" customFormat="1" x14ac:dyDescent="0.25"/>
  </sheetData>
  <sheetProtection formatCells="0" formatColumns="0" formatRows="0" insertRows="0" deleteRows="0" selectLockedCells="1"/>
  <dataConsolidate/>
  <mergeCells count="14">
    <mergeCell ref="A11:B11"/>
    <mergeCell ref="A18:B18"/>
    <mergeCell ref="A20:B20"/>
    <mergeCell ref="A59:F59"/>
    <mergeCell ref="A21:B21"/>
    <mergeCell ref="A25:B25"/>
    <mergeCell ref="A27:B27"/>
    <mergeCell ref="B39:F39"/>
    <mergeCell ref="B44:F44"/>
    <mergeCell ref="B47:F47"/>
    <mergeCell ref="A57:F57"/>
    <mergeCell ref="A58:F58"/>
    <mergeCell ref="A26:B26"/>
    <mergeCell ref="B53:F53"/>
  </mergeCells>
  <conditionalFormatting sqref="E12">
    <cfRule type="cellIs" dxfId="29" priority="6" operator="notBetween">
      <formula>0</formula>
      <formula>75</formula>
    </cfRule>
  </conditionalFormatting>
  <dataValidations xWindow="625" yWindow="324" count="14">
    <dataValidation type="decimal" operator="equal" allowBlank="1" showInputMessage="1" showErrorMessage="1" promptTitle="Tähelepanu!" prompt="AMIF tulu peab võrduma AMIF kuluga." sqref="B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B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B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B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B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B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B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B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B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B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B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B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B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B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B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xr:uid="{00000000-0002-0000-0000-000000000000}">
      <formula1>G65549</formula1>
    </dataValidation>
    <dataValidation type="decimal" operator="equal" allowBlank="1" showInputMessage="1" showErrorMessage="1" promptTitle="Tähelepanu!" prompt="Kogusumma peab olema võrdne projekti kogukuludega." sqref="B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B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B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B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B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B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B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B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B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B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B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B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B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B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B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xr:uid="{00000000-0002-0000-0000-000001000000}">
      <formula1>G65549</formula1>
    </dataValidation>
    <dataValidation type="decimal" operator="lessThan" allowBlank="1" showInputMessage="1" showErrorMessage="1" promptTitle="Tähelepanu!" prompt="SiM toetus on kuni 25% projekti kogukuludest." sqref="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xr:uid="{00000000-0002-0000-0000-000002000000}">
      <formula1>IZ35*0.25</formula1>
    </dataValidation>
    <dataValidation type="decimal" operator="lessThan" allowBlank="1" showInputMessage="1" showErrorMessage="1" promptTitle="Tähelepanu!" prompt="AMIF toetus on kuni 75% kogukuludest." sqref="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xr:uid="{00000000-0002-0000-0000-000003000000}">
      <formula1>IZ35*0.75</formula1>
    </dataValidation>
    <dataValidation type="decimal" operator="lessThan" allowBlank="1" showInputMessage="1" showErrorMessage="1" promptTitle="Tähelepanu!" prompt="Kaudsed kulud moodustavad otsestest kuludest kuni 7%." sqref="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G65548:H65548 G983052:H983052 G917516:H917516 G851980:H851980 G786444:H786444 G720908:H720908 G655372:H655372 G589836:H589836 G524300:H524300 G458764:H458764 G393228:H393228 G327692:H327692 G262156:H262156 G196620:H196620 G131084:H131084" xr:uid="{00000000-0002-0000-0000-000004000000}">
      <formula1>(0.07*G32)/1</formula1>
    </dataValidation>
    <dataValidation type="decimal" operator="lessThan" allowBlank="1" showInputMessage="1" showErrorMessage="1" promptTitle="Tähelepanu!" prompt="SiM toetus on kuni 25% projekti kogukuludest." sqref="H131085 H65549 H983053 H917517 H851981 H786445 H720909 H655373 H589837 H524301 H458765 H393229 H327693 H262157 H196621" xr:uid="{00000000-0002-0000-0000-000005000000}">
      <formula1>G65549*0.25</formula1>
    </dataValidation>
    <dataValidation type="decimal" operator="equal" allowBlank="1" showInputMessage="1" showErrorMessage="1" promptTitle="Tähelepanu!" prompt="Kogusumma peab olema võrdne projekti kogukuludega." sqref="B34" xr:uid="{00000000-0002-0000-0000-000006000000}">
      <formula1>G59</formula1>
    </dataValidation>
    <dataValidation operator="equal" allowBlank="1" showErrorMessage="1" promptTitle="Tähelepanu!" prompt="AMIF tulu peab võrduma AMIF kuluga." sqref="B12" xr:uid="{00000000-0002-0000-0000-000007000000}"/>
    <dataValidation type="list" allowBlank="1" showInputMessage="1" showErrorMessage="1" promptTitle="Tähelepanu!" prompt="Vali nimekirjast projekti valdkond!" sqref="B9" xr:uid="{00000000-0002-0000-0000-000008000000}">
      <formula1>Valdkond</formula1>
    </dataValidation>
    <dataValidation type="list" allowBlank="1" showInputMessage="1" showErrorMessage="1" errorTitle="Tähelepanu!" error="Vali ühik nimekirjast" promptTitle="Tähelepanu!" prompt="Vali ühik nimekirjast" sqref="D45:D46 D54:D56 D40:D43 D49:D52" xr:uid="{00000000-0002-0000-0000-000009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8" xr:uid="{00000000-0002-0000-0000-00000A000000}">
      <formula1>ROUND(G57*7%,2)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B000000}">
      <formula1>0</formula1>
      <formula2>75</formula2>
    </dataValidation>
    <dataValidation type="decimal" operator="equal" allowBlank="1" showInputMessage="1" showErrorMessage="1" sqref="C18:D18" xr:uid="{00000000-0002-0000-0000-00000C000000}">
      <formula1>C27</formula1>
    </dataValidation>
    <dataValidation type="custom" allowBlank="1" showInputMessage="1" showErrorMessage="1" sqref="D14" xr:uid="{00000000-0002-0000-0000-00000D000000}">
      <formula1>IF(SUM(D13:D17)&gt;100," ",100-(D13+D15+D16+D17))</formula1>
    </dataValidation>
  </dataValidations>
  <pageMargins left="0.7" right="0.7" top="0.75" bottom="0.75" header="0.3" footer="0.3"/>
  <pageSetup paperSize="9" orientation="portrait" r:id="rId1"/>
  <ignoredErrors>
    <ignoredError sqref="C15:C18 B34 G4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K48"/>
  <sheetViews>
    <sheetView topLeftCell="A25" workbookViewId="0">
      <selection activeCell="D42" sqref="D42"/>
    </sheetView>
  </sheetViews>
  <sheetFormatPr defaultRowHeight="15" x14ac:dyDescent="0.25"/>
  <cols>
    <col min="1" max="1" width="7" customWidth="1"/>
    <col min="2" max="2" width="38.140625" customWidth="1"/>
    <col min="3" max="3" width="15.140625" customWidth="1"/>
    <col min="4" max="4" width="20.42578125" customWidth="1"/>
    <col min="5" max="5" width="17.42578125" customWidth="1"/>
    <col min="6" max="6" width="20" customWidth="1"/>
    <col min="7" max="7" width="15.140625" customWidth="1"/>
    <col min="8" max="8" width="17" customWidth="1"/>
    <col min="9" max="9" width="17.42578125" customWidth="1"/>
    <col min="10" max="10" width="16" customWidth="1"/>
    <col min="11" max="11" width="11.85546875" bestFit="1" customWidth="1"/>
  </cols>
  <sheetData>
    <row r="1" spans="1:10" s="15" customFormat="1" ht="15.75" x14ac:dyDescent="0.25">
      <c r="A1"/>
      <c r="B1" s="21"/>
      <c r="C1" s="21"/>
      <c r="D1" s="21"/>
      <c r="E1" s="21"/>
      <c r="F1" s="21"/>
    </row>
    <row r="2" spans="1:10" s="15" customFormat="1" ht="15.75" x14ac:dyDescent="0.25">
      <c r="A2"/>
      <c r="B2" s="21"/>
      <c r="C2" s="21"/>
      <c r="D2" s="21"/>
      <c r="E2" s="21"/>
      <c r="F2" s="21"/>
    </row>
    <row r="3" spans="1:10" s="15" customFormat="1" ht="15.75" x14ac:dyDescent="0.25">
      <c r="A3"/>
      <c r="B3" s="21"/>
      <c r="C3" s="21"/>
      <c r="D3" s="38"/>
      <c r="E3" s="21"/>
      <c r="F3" s="21"/>
    </row>
    <row r="4" spans="1:10" s="15" customFormat="1" ht="15.75" x14ac:dyDescent="0.25">
      <c r="A4" s="86" t="s">
        <v>24</v>
      </c>
      <c r="B4" s="87"/>
      <c r="C4" s="87"/>
      <c r="D4" s="88"/>
      <c r="E4" s="21"/>
      <c r="F4" s="21"/>
    </row>
    <row r="5" spans="1:10" s="15" customFormat="1" ht="15.75" x14ac:dyDescent="0.25">
      <c r="A5" s="3" t="s">
        <v>57</v>
      </c>
      <c r="B5" s="21"/>
      <c r="C5" s="21"/>
      <c r="D5" s="21"/>
      <c r="E5" s="21"/>
      <c r="F5" s="21"/>
    </row>
    <row r="6" spans="1:10" s="15" customFormat="1" ht="15.75" x14ac:dyDescent="0.25">
      <c r="A6" s="38" t="s">
        <v>162</v>
      </c>
      <c r="B6" s="31"/>
      <c r="C6" s="36"/>
      <c r="D6" s="31"/>
      <c r="E6" s="31"/>
      <c r="F6" s="31"/>
    </row>
    <row r="7" spans="1:10" s="15" customFormat="1" ht="15.75" x14ac:dyDescent="0.25">
      <c r="A7" s="38" t="s">
        <v>163</v>
      </c>
      <c r="B7" s="31"/>
      <c r="C7" s="36"/>
      <c r="D7" s="31"/>
      <c r="E7" s="31"/>
      <c r="F7" s="31"/>
    </row>
    <row r="8" spans="1:10" ht="15.75" x14ac:dyDescent="0.25">
      <c r="A8" s="38" t="s">
        <v>164</v>
      </c>
      <c r="B8" s="31"/>
      <c r="C8" s="36"/>
      <c r="D8" s="31"/>
      <c r="E8" s="31"/>
      <c r="F8" s="31"/>
    </row>
    <row r="9" spans="1:10" s="15" customFormat="1" ht="15.75" x14ac:dyDescent="0.25">
      <c r="A9" s="89"/>
      <c r="B9" s="31"/>
      <c r="C9" s="36"/>
      <c r="D9" s="37"/>
      <c r="E9" s="37"/>
      <c r="F9" s="37"/>
      <c r="G9" s="60"/>
    </row>
    <row r="10" spans="1:10" s="15" customFormat="1" ht="15.75" x14ac:dyDescent="0.25">
      <c r="A10" s="38"/>
      <c r="B10" s="31"/>
      <c r="C10" s="37"/>
      <c r="D10" s="37"/>
      <c r="E10" s="37"/>
      <c r="F10" s="37"/>
      <c r="G10" s="60"/>
    </row>
    <row r="11" spans="1:10" s="15" customFormat="1" ht="15.75" x14ac:dyDescent="0.25">
      <c r="A11" s="60"/>
      <c r="B11"/>
      <c r="C11" s="37"/>
      <c r="D11" s="37"/>
      <c r="E11" s="37"/>
      <c r="F11" s="37"/>
      <c r="G11" s="60"/>
    </row>
    <row r="12" spans="1:10" x14ac:dyDescent="0.25">
      <c r="A12" s="60" t="s">
        <v>60</v>
      </c>
    </row>
    <row r="13" spans="1:10" ht="15.75" x14ac:dyDescent="0.25">
      <c r="A13" s="39"/>
      <c r="B13" s="40"/>
      <c r="C13" s="40"/>
      <c r="D13" s="204" t="s">
        <v>58</v>
      </c>
      <c r="E13" s="204"/>
      <c r="F13" s="204"/>
      <c r="G13" s="204"/>
      <c r="H13" s="204"/>
      <c r="I13" s="204"/>
      <c r="J13" s="206" t="s">
        <v>54</v>
      </c>
    </row>
    <row r="14" spans="1:10" ht="15.75" x14ac:dyDescent="0.25">
      <c r="A14" s="39"/>
      <c r="B14" s="40"/>
      <c r="C14" s="40"/>
      <c r="D14" s="210" t="s">
        <v>62</v>
      </c>
      <c r="E14" s="61" t="s">
        <v>146</v>
      </c>
      <c r="F14" s="209" t="s">
        <v>62</v>
      </c>
      <c r="G14" s="61" t="s">
        <v>147</v>
      </c>
      <c r="H14" s="209" t="s">
        <v>62</v>
      </c>
      <c r="I14" s="61" t="s">
        <v>148</v>
      </c>
      <c r="J14" s="207"/>
    </row>
    <row r="15" spans="1:10" ht="15.75" x14ac:dyDescent="0.25">
      <c r="A15" s="39"/>
      <c r="B15" s="40" t="s">
        <v>13</v>
      </c>
      <c r="C15" s="40" t="s">
        <v>18</v>
      </c>
      <c r="D15" s="210"/>
      <c r="E15" s="61">
        <v>0.4</v>
      </c>
      <c r="F15" s="209"/>
      <c r="G15" s="61">
        <v>0.4</v>
      </c>
      <c r="H15" s="209"/>
      <c r="I15" s="61">
        <v>0.2</v>
      </c>
      <c r="J15" s="208"/>
    </row>
    <row r="16" spans="1:10" ht="15.75" x14ac:dyDescent="0.25">
      <c r="A16" s="42">
        <v>1</v>
      </c>
      <c r="B16" s="43" t="s">
        <v>3</v>
      </c>
      <c r="C16" s="68">
        <f>'A. Eelarve'!C13</f>
        <v>142499.99717685001</v>
      </c>
      <c r="D16" s="191" t="s">
        <v>150</v>
      </c>
      <c r="E16" s="68">
        <f>C16*0.4</f>
        <v>56999.998870740004</v>
      </c>
      <c r="F16" s="191" t="s">
        <v>151</v>
      </c>
      <c r="G16" s="68">
        <f>C16*0.4</f>
        <v>56999.998870740004</v>
      </c>
      <c r="H16" s="191" t="s">
        <v>152</v>
      </c>
      <c r="I16" s="68">
        <f>C16*0.2</f>
        <v>28499.999435370002</v>
      </c>
      <c r="J16" s="152">
        <f>'A. Eelarve'!D13</f>
        <v>0.75</v>
      </c>
    </row>
    <row r="17" spans="1:11" ht="15.75" x14ac:dyDescent="0.25">
      <c r="A17" s="42">
        <v>2</v>
      </c>
      <c r="B17" s="43" t="s">
        <v>15</v>
      </c>
      <c r="C17" s="68">
        <f>'A. Eelarve'!C14</f>
        <v>47499.999058950001</v>
      </c>
      <c r="D17" s="192"/>
      <c r="E17" s="68">
        <f>C17*0.4</f>
        <v>18999.999623580003</v>
      </c>
      <c r="F17" s="192"/>
      <c r="G17" s="68">
        <f>C17*0.4</f>
        <v>18999.999623580003</v>
      </c>
      <c r="H17" s="192"/>
      <c r="I17" s="68">
        <f>C17*0.2</f>
        <v>9499.9998117900013</v>
      </c>
      <c r="J17" s="152">
        <f>'A. Eelarve'!D14</f>
        <v>0.25</v>
      </c>
    </row>
    <row r="18" spans="1:11" ht="15.75" x14ac:dyDescent="0.25">
      <c r="A18" s="42">
        <v>3</v>
      </c>
      <c r="B18" s="43" t="s">
        <v>17</v>
      </c>
      <c r="C18" s="68">
        <f>'A. Eelarve'!C15</f>
        <v>0</v>
      </c>
      <c r="D18" s="44"/>
      <c r="E18" s="68">
        <v>0</v>
      </c>
      <c r="F18" s="44"/>
      <c r="G18" s="68">
        <v>0</v>
      </c>
      <c r="H18" s="44"/>
      <c r="I18" s="68">
        <v>0</v>
      </c>
      <c r="J18" s="152">
        <f>'A. Eelarve'!D15</f>
        <v>0</v>
      </c>
    </row>
    <row r="19" spans="1:11" ht="15.75" x14ac:dyDescent="0.25">
      <c r="A19" s="42">
        <v>4</v>
      </c>
      <c r="B19" s="43" t="s">
        <v>16</v>
      </c>
      <c r="C19" s="68">
        <f>'A. Eelarve'!C16</f>
        <v>0</v>
      </c>
      <c r="D19" s="44"/>
      <c r="E19" s="68">
        <v>0</v>
      </c>
      <c r="F19" s="44"/>
      <c r="G19" s="68">
        <v>0</v>
      </c>
      <c r="H19" s="44"/>
      <c r="I19" s="68">
        <v>0</v>
      </c>
      <c r="J19" s="152">
        <f>'A. Eelarve'!D16</f>
        <v>0</v>
      </c>
    </row>
    <row r="20" spans="1:11" ht="15.75" x14ac:dyDescent="0.25">
      <c r="A20" s="42">
        <v>5</v>
      </c>
      <c r="B20" s="43" t="s">
        <v>45</v>
      </c>
      <c r="C20" s="68">
        <f>'A. Eelarve'!C17</f>
        <v>0</v>
      </c>
      <c r="D20" s="44"/>
      <c r="E20" s="68">
        <v>0</v>
      </c>
      <c r="F20" s="44"/>
      <c r="G20" s="68">
        <v>0</v>
      </c>
      <c r="H20" s="44"/>
      <c r="I20" s="68">
        <v>0</v>
      </c>
      <c r="J20" s="152">
        <f>'A. Eelarve'!D17</f>
        <v>0</v>
      </c>
    </row>
    <row r="21" spans="1:11" ht="15.75" x14ac:dyDescent="0.25">
      <c r="A21" s="169" t="s">
        <v>55</v>
      </c>
      <c r="B21" s="170"/>
      <c r="C21" s="50">
        <f>SUM(C16:C20)</f>
        <v>189999.9962358</v>
      </c>
      <c r="D21" s="50"/>
      <c r="E21" s="50">
        <f>SUM(E16:E20)</f>
        <v>75999.998494320011</v>
      </c>
      <c r="F21" s="45"/>
      <c r="G21" s="50">
        <f>SUM(G16:G20)</f>
        <v>75999.998494320011</v>
      </c>
      <c r="H21" s="45"/>
      <c r="I21" s="50">
        <f>SUM(I16:I20)</f>
        <v>37999.999247160005</v>
      </c>
      <c r="J21" s="153">
        <f>SUM(J16:J20)</f>
        <v>1</v>
      </c>
    </row>
    <row r="23" spans="1:11" x14ac:dyDescent="0.25">
      <c r="A23" s="60" t="s">
        <v>61</v>
      </c>
    </row>
    <row r="24" spans="1:11" ht="15" customHeight="1" x14ac:dyDescent="0.25">
      <c r="A24" s="198" t="s">
        <v>13</v>
      </c>
      <c r="B24" s="199"/>
      <c r="C24" s="193" t="s">
        <v>18</v>
      </c>
      <c r="D24" s="204" t="s">
        <v>58</v>
      </c>
      <c r="E24" s="205"/>
      <c r="F24" s="205"/>
      <c r="G24" s="205"/>
      <c r="H24" s="205"/>
      <c r="I24" s="205"/>
      <c r="J24" s="205"/>
      <c r="K24" s="193" t="s">
        <v>54</v>
      </c>
    </row>
    <row r="25" spans="1:11" ht="15.75" x14ac:dyDescent="0.25">
      <c r="A25" s="200"/>
      <c r="B25" s="201"/>
      <c r="C25" s="194"/>
      <c r="D25" s="196" t="s">
        <v>146</v>
      </c>
      <c r="E25" s="197"/>
      <c r="F25" s="196" t="s">
        <v>147</v>
      </c>
      <c r="G25" s="197"/>
      <c r="H25" s="196" t="s">
        <v>148</v>
      </c>
      <c r="I25" s="197"/>
      <c r="J25" s="105" t="s">
        <v>149</v>
      </c>
      <c r="K25" s="194"/>
    </row>
    <row r="26" spans="1:11" ht="47.25" x14ac:dyDescent="0.25">
      <c r="A26" s="202"/>
      <c r="B26" s="203"/>
      <c r="C26" s="195"/>
      <c r="D26" s="41" t="s">
        <v>59</v>
      </c>
      <c r="E26" s="63" t="s">
        <v>14</v>
      </c>
      <c r="F26" s="62" t="s">
        <v>59</v>
      </c>
      <c r="G26" s="63" t="s">
        <v>14</v>
      </c>
      <c r="H26" s="62" t="s">
        <v>59</v>
      </c>
      <c r="I26" s="63" t="s">
        <v>14</v>
      </c>
      <c r="J26" s="106" t="s">
        <v>14</v>
      </c>
      <c r="K26" s="195"/>
    </row>
    <row r="27" spans="1:11" ht="15.75" x14ac:dyDescent="0.25">
      <c r="A27" s="42">
        <v>1</v>
      </c>
      <c r="B27" s="43" t="s">
        <v>3</v>
      </c>
      <c r="C27" s="68">
        <f>E27+G27+I27</f>
        <v>0</v>
      </c>
      <c r="D27" s="30"/>
      <c r="E27" s="72"/>
      <c r="F27" s="30"/>
      <c r="G27" s="72"/>
      <c r="H27" s="30"/>
      <c r="I27" s="72"/>
      <c r="J27" s="107">
        <f>IF(OR(I27="",0,'C. KULUARUANDE KOOND'!F11=0),0,'C. KULUARUANDE KOOND'!D11-'B. Maksetaotlus'!C27)</f>
        <v>0</v>
      </c>
      <c r="K27" s="152">
        <f>'A. Eelarve'!D13</f>
        <v>0.75</v>
      </c>
    </row>
    <row r="28" spans="1:11" ht="15.75" x14ac:dyDescent="0.25">
      <c r="A28" s="42">
        <v>2</v>
      </c>
      <c r="B28" s="43" t="s">
        <v>15</v>
      </c>
      <c r="C28" s="68">
        <f>E28+G28+I28</f>
        <v>0</v>
      </c>
      <c r="D28" s="30"/>
      <c r="E28" s="72"/>
      <c r="F28" s="30"/>
      <c r="G28" s="72"/>
      <c r="H28" s="30"/>
      <c r="I28" s="72"/>
      <c r="J28" s="107">
        <f>IF(OR(I28="",0,'C. KULUARUANDE KOOND'!F12=0),0,'C. KULUARUANDE KOOND'!D12-'B. Maksetaotlus'!C28)</f>
        <v>0</v>
      </c>
      <c r="K28" s="152">
        <f>J17</f>
        <v>0.25</v>
      </c>
    </row>
    <row r="29" spans="1:11" ht="15.75" x14ac:dyDescent="0.25">
      <c r="A29" s="42">
        <v>3</v>
      </c>
      <c r="B29" s="43" t="s">
        <v>17</v>
      </c>
      <c r="C29" s="68">
        <f>E29+G29+I29</f>
        <v>0</v>
      </c>
      <c r="D29" s="30"/>
      <c r="E29" s="72"/>
      <c r="F29" s="30"/>
      <c r="G29" s="72"/>
      <c r="H29" s="30"/>
      <c r="I29" s="72"/>
      <c r="J29" s="107">
        <f>IF(OR(I29="",0,'C. KULUARUANDE KOOND'!F13=0),0,'C. KULUARUANDE KOOND'!D13-'B. Maksetaotlus'!C29)</f>
        <v>0</v>
      </c>
      <c r="K29" s="152">
        <f>'A. Eelarve'!D15</f>
        <v>0</v>
      </c>
    </row>
    <row r="30" spans="1:11" ht="15.75" x14ac:dyDescent="0.25">
      <c r="A30" s="42">
        <v>4</v>
      </c>
      <c r="B30" s="43" t="s">
        <v>16</v>
      </c>
      <c r="C30" s="68">
        <f>E30+G30+I30</f>
        <v>0</v>
      </c>
      <c r="D30" s="30"/>
      <c r="E30" s="72"/>
      <c r="F30" s="30"/>
      <c r="G30" s="72"/>
      <c r="H30" s="30"/>
      <c r="I30" s="72"/>
      <c r="J30" s="107">
        <f>IF(OR(I30="",0,'C. KULUARUANDE KOOND'!F14=0),0,'C. KULUARUANDE KOOND'!D14-'B. Maksetaotlus'!C30)</f>
        <v>0</v>
      </c>
      <c r="K30" s="152">
        <f>'A. Eelarve'!D16</f>
        <v>0</v>
      </c>
    </row>
    <row r="31" spans="1:11" ht="15.75" x14ac:dyDescent="0.25">
      <c r="A31" s="42">
        <v>5</v>
      </c>
      <c r="B31" s="43" t="s">
        <v>45</v>
      </c>
      <c r="C31" s="68">
        <f>E31+G31+I31</f>
        <v>0</v>
      </c>
      <c r="D31" s="30"/>
      <c r="E31" s="72"/>
      <c r="F31" s="30"/>
      <c r="G31" s="72"/>
      <c r="H31" s="30"/>
      <c r="I31" s="72"/>
      <c r="J31" s="107">
        <f>IF(OR(I31="",0,'C. KULUARUANDE KOOND'!F15=0),0,'C. KULUARUANDE KOOND'!D15-'B. Maksetaotlus'!C31)</f>
        <v>0</v>
      </c>
      <c r="K31" s="152">
        <f>'A. Eelarve'!D17</f>
        <v>0</v>
      </c>
    </row>
    <row r="32" spans="1:11" ht="15.75" x14ac:dyDescent="0.25">
      <c r="A32" s="169" t="s">
        <v>55</v>
      </c>
      <c r="B32" s="170"/>
      <c r="C32" s="45">
        <f>SUM(C27:C31)</f>
        <v>0</v>
      </c>
      <c r="D32" s="45"/>
      <c r="E32" s="50">
        <f>SUM(E27:E31)</f>
        <v>0</v>
      </c>
      <c r="F32" s="45"/>
      <c r="G32" s="50">
        <f>SUM(G27:G31)</f>
        <v>0</v>
      </c>
      <c r="H32" s="45"/>
      <c r="I32" s="50">
        <f>SUM(I27:I31)</f>
        <v>0</v>
      </c>
      <c r="J32" s="50">
        <f>SUM(J27:J31)</f>
        <v>0</v>
      </c>
      <c r="K32" s="136">
        <f>SUM(K27:K31)</f>
        <v>1</v>
      </c>
    </row>
    <row r="33" spans="1:6" ht="15.75" thickBot="1" x14ac:dyDescent="0.3"/>
    <row r="34" spans="1:6" x14ac:dyDescent="0.25">
      <c r="A34" s="108" t="s">
        <v>101</v>
      </c>
      <c r="B34" s="109"/>
      <c r="C34" s="109"/>
      <c r="D34" s="109"/>
      <c r="E34" s="109"/>
      <c r="F34" s="110"/>
    </row>
    <row r="35" spans="1:6" x14ac:dyDescent="0.25">
      <c r="A35" s="111"/>
      <c r="B35" s="112"/>
      <c r="C35" s="112"/>
      <c r="D35" s="112"/>
      <c r="E35" s="112"/>
      <c r="F35" s="113"/>
    </row>
    <row r="36" spans="1:6" ht="15.75" thickBot="1" x14ac:dyDescent="0.3">
      <c r="A36" s="114" t="s">
        <v>177</v>
      </c>
      <c r="B36" s="115"/>
      <c r="C36" s="115"/>
      <c r="D36" s="115"/>
      <c r="E36" s="115"/>
      <c r="F36" s="116"/>
    </row>
    <row r="37" spans="1:6" s="15" customFormat="1" x14ac:dyDescent="0.25"/>
    <row r="38" spans="1:6" s="15" customFormat="1" x14ac:dyDescent="0.25"/>
    <row r="39" spans="1:6" s="15" customFormat="1" x14ac:dyDescent="0.25">
      <c r="A39" s="102" t="s">
        <v>78</v>
      </c>
      <c r="B39" s="90"/>
    </row>
    <row r="40" spans="1:6" s="15" customFormat="1" x14ac:dyDescent="0.25">
      <c r="A40" s="90"/>
      <c r="B40" s="90"/>
    </row>
    <row r="41" spans="1:6" s="15" customFormat="1" x14ac:dyDescent="0.25">
      <c r="A41" s="102"/>
      <c r="B41" s="90"/>
    </row>
    <row r="42" spans="1:6" x14ac:dyDescent="0.25">
      <c r="A42" s="103" t="s">
        <v>102</v>
      </c>
      <c r="B42" s="90"/>
    </row>
    <row r="43" spans="1:6" s="15" customFormat="1" x14ac:dyDescent="0.25">
      <c r="A43" s="82"/>
    </row>
    <row r="44" spans="1:6" s="15" customFormat="1" x14ac:dyDescent="0.25">
      <c r="A44" s="82"/>
    </row>
    <row r="45" spans="1:6" x14ac:dyDescent="0.25">
      <c r="A45" t="s">
        <v>79</v>
      </c>
    </row>
    <row r="48" spans="1:6" x14ac:dyDescent="0.25">
      <c r="A48" s="82" t="s">
        <v>102</v>
      </c>
    </row>
  </sheetData>
  <sheetProtection selectLockedCells="1"/>
  <mergeCells count="17">
    <mergeCell ref="J13:J15"/>
    <mergeCell ref="F14:F15"/>
    <mergeCell ref="H14:H15"/>
    <mergeCell ref="D14:D15"/>
    <mergeCell ref="D13:I13"/>
    <mergeCell ref="A24:B26"/>
    <mergeCell ref="A21:B21"/>
    <mergeCell ref="A32:B32"/>
    <mergeCell ref="D25:E25"/>
    <mergeCell ref="F25:G25"/>
    <mergeCell ref="D24:J24"/>
    <mergeCell ref="D16:D17"/>
    <mergeCell ref="F16:F17"/>
    <mergeCell ref="H16:H17"/>
    <mergeCell ref="K24:K26"/>
    <mergeCell ref="C24:C26"/>
    <mergeCell ref="H25:I25"/>
  </mergeCells>
  <conditionalFormatting sqref="J21">
    <cfRule type="cellIs" dxfId="28" priority="4" operator="equal">
      <formula>0</formula>
    </cfRule>
    <cfRule type="cellIs" dxfId="27" priority="5" operator="lessThan">
      <formula>100</formula>
    </cfRule>
    <cfRule type="cellIs" dxfId="26" priority="6" operator="greaterThan">
      <formula>100</formula>
    </cfRule>
  </conditionalFormatting>
  <conditionalFormatting sqref="K32">
    <cfRule type="cellIs" dxfId="25" priority="1" operator="equal">
      <formula>0</formula>
    </cfRule>
    <cfRule type="cellIs" dxfId="24" priority="2" operator="lessThan">
      <formula>100</formula>
    </cfRule>
    <cfRule type="cellIs" dxfId="23"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J16 K27" xr:uid="{00000000-0002-0000-0100-000001000000}">
      <formula1>0</formula1>
      <formula2>75</formula2>
    </dataValidation>
    <dataValidation operator="equal" allowBlank="1" showErrorMessage="1" promptTitle="Tähelepanu!" prompt="AMIF tulu peab võrduma AMIF kuluga." sqref="B15 A24"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3"/>
  <sheetViews>
    <sheetView topLeftCell="A19" workbookViewId="0">
      <selection activeCell="D34" sqref="D34"/>
    </sheetView>
  </sheetViews>
  <sheetFormatPr defaultColWidth="9.140625" defaultRowHeight="15.75" x14ac:dyDescent="0.25"/>
  <cols>
    <col min="1" max="1" width="16.5703125" style="1" customWidth="1"/>
    <col min="2" max="2" width="41.85546875" style="1" customWidth="1"/>
    <col min="3" max="3" width="17.42578125" style="1" customWidth="1"/>
    <col min="4" max="4" width="19" style="1" customWidth="1"/>
    <col min="5" max="5" width="18.140625" style="1" customWidth="1"/>
    <col min="6" max="6" width="18.5703125" style="1" customWidth="1"/>
    <col min="7" max="7" width="18.5703125" style="21" customWidth="1"/>
    <col min="8" max="8" width="11.42578125" style="1" customWidth="1"/>
    <col min="9" max="11" width="9.140625" style="1"/>
    <col min="12" max="12" width="9.140625" style="1" customWidth="1"/>
    <col min="13" max="14" width="9.140625" style="1"/>
    <col min="15" max="15" width="10.5703125" style="1" customWidth="1"/>
    <col min="16" max="16" width="8.85546875" style="1" customWidth="1"/>
    <col min="17" max="16384" width="9.140625" style="1"/>
  </cols>
  <sheetData>
    <row r="1" spans="1:16" s="21" customFormat="1" x14ac:dyDescent="0.25">
      <c r="A1"/>
    </row>
    <row r="2" spans="1:16" s="21" customFormat="1" x14ac:dyDescent="0.25">
      <c r="A2" s="86" t="s">
        <v>24</v>
      </c>
      <c r="B2" s="87"/>
      <c r="D2" s="38"/>
    </row>
    <row r="3" spans="1:16" x14ac:dyDescent="0.25">
      <c r="A3" s="3" t="s">
        <v>0</v>
      </c>
      <c r="K3" s="7"/>
    </row>
    <row r="4" spans="1:16" s="31" customFormat="1" x14ac:dyDescent="0.25">
      <c r="A4" s="38" t="str">
        <f>'B. Maksetaotlus'!A6</f>
        <v>Toetuse saaja: Sotsiaalkindlustusamet</v>
      </c>
      <c r="K4" s="37"/>
    </row>
    <row r="5" spans="1:16" s="31" customFormat="1" x14ac:dyDescent="0.25">
      <c r="A5" s="38" t="str">
        <f>'B. Maksetaotlus'!A7</f>
        <v>Projekti pealkiri: Rahvusvahelise kaitse saanud isikute tugiisikuteenuse korraldus KOVi tasandil</v>
      </c>
    </row>
    <row r="6" spans="1:16" s="31" customFormat="1" x14ac:dyDescent="0.25">
      <c r="A6" s="38" t="str">
        <f>'B. Maksetaotlus'!A8</f>
        <v>Projekti tunnus: AMIF2021-6</v>
      </c>
    </row>
    <row r="7" spans="1:16" s="31" customFormat="1" x14ac:dyDescent="0.25">
      <c r="A7" s="89"/>
    </row>
    <row r="8" spans="1:16" s="31" customFormat="1" x14ac:dyDescent="0.25">
      <c r="A8" s="98"/>
      <c r="C8" s="37"/>
      <c r="D8" s="37"/>
      <c r="E8" s="37"/>
      <c r="F8" s="37"/>
      <c r="G8" s="37"/>
      <c r="H8" s="37"/>
      <c r="I8" s="37"/>
      <c r="J8" s="37"/>
      <c r="K8" s="37"/>
      <c r="L8" s="37"/>
      <c r="M8" s="37"/>
      <c r="N8" s="37"/>
      <c r="O8" s="37"/>
      <c r="P8" s="37"/>
    </row>
    <row r="9" spans="1:16" x14ac:dyDescent="0.25">
      <c r="A9" s="213" t="s">
        <v>111</v>
      </c>
      <c r="B9" s="213"/>
      <c r="C9" s="27"/>
      <c r="D9" s="27"/>
    </row>
    <row r="10" spans="1:16" ht="47.25" x14ac:dyDescent="0.25">
      <c r="A10" s="39"/>
      <c r="B10" s="40" t="s">
        <v>13</v>
      </c>
      <c r="C10" s="41" t="s">
        <v>112</v>
      </c>
      <c r="D10" s="41" t="s">
        <v>110</v>
      </c>
      <c r="E10" s="25" t="s">
        <v>153</v>
      </c>
      <c r="F10" s="6" t="s">
        <v>154</v>
      </c>
      <c r="G10" s="6" t="s">
        <v>155</v>
      </c>
      <c r="H10" s="28" t="s">
        <v>54</v>
      </c>
    </row>
    <row r="11" spans="1:16" x14ac:dyDescent="0.25">
      <c r="A11" s="42">
        <v>1</v>
      </c>
      <c r="B11" s="43" t="s">
        <v>3</v>
      </c>
      <c r="C11" s="68">
        <f>'A. Eelarve'!C13</f>
        <v>142499.99717685001</v>
      </c>
      <c r="D11" s="68">
        <f>E11+F11</f>
        <v>0</v>
      </c>
      <c r="E11" s="158">
        <f>E27*0.75</f>
        <v>0</v>
      </c>
      <c r="F11" s="23">
        <f>F27*0.75</f>
        <v>0</v>
      </c>
      <c r="G11" s="23">
        <f>G27*0.75</f>
        <v>0</v>
      </c>
      <c r="H11" s="131">
        <f>'A. Eelarve'!D13</f>
        <v>0.75</v>
      </c>
    </row>
    <row r="12" spans="1:16" x14ac:dyDescent="0.25">
      <c r="A12" s="42">
        <v>2</v>
      </c>
      <c r="B12" s="43" t="s">
        <v>15</v>
      </c>
      <c r="C12" s="68">
        <f>'A. Eelarve'!C14</f>
        <v>47499.999058950001</v>
      </c>
      <c r="D12" s="68">
        <f>E12+F12</f>
        <v>0</v>
      </c>
      <c r="E12" s="158">
        <f>E27*0.25</f>
        <v>0</v>
      </c>
      <c r="F12" s="23">
        <f>F27*0.25</f>
        <v>0</v>
      </c>
      <c r="G12" s="23">
        <f>G27*0.25</f>
        <v>0</v>
      </c>
      <c r="H12" s="131">
        <f>'A. Eelarve'!D14</f>
        <v>0.25</v>
      </c>
      <c r="I12" s="7"/>
    </row>
    <row r="13" spans="1:16" s="21" customFormat="1" x14ac:dyDescent="0.25">
      <c r="A13" s="42">
        <v>3</v>
      </c>
      <c r="B13" s="43" t="s">
        <v>17</v>
      </c>
      <c r="C13" s="68">
        <f>'A. Eelarve'!C15</f>
        <v>0</v>
      </c>
      <c r="D13" s="68">
        <f>E13+F13</f>
        <v>0</v>
      </c>
      <c r="E13" s="23"/>
      <c r="F13" s="23"/>
      <c r="G13" s="23"/>
      <c r="H13" s="131">
        <f>'A. Eelarve'!D15</f>
        <v>0</v>
      </c>
      <c r="I13" s="7"/>
    </row>
    <row r="14" spans="1:16" x14ac:dyDescent="0.25">
      <c r="A14" s="42">
        <v>4</v>
      </c>
      <c r="B14" s="43" t="s">
        <v>16</v>
      </c>
      <c r="C14" s="68">
        <f>'A. Eelarve'!C16</f>
        <v>0</v>
      </c>
      <c r="D14" s="68">
        <f>E14+F14</f>
        <v>0</v>
      </c>
      <c r="E14" s="23"/>
      <c r="F14" s="23"/>
      <c r="G14" s="23"/>
      <c r="H14" s="131">
        <f>'A. Eelarve'!D16</f>
        <v>0</v>
      </c>
    </row>
    <row r="15" spans="1:16" s="21" customFormat="1" x14ac:dyDescent="0.25">
      <c r="A15" s="42">
        <v>5</v>
      </c>
      <c r="B15" s="43" t="s">
        <v>45</v>
      </c>
      <c r="C15" s="68">
        <f>'A. Eelarve'!C17</f>
        <v>0</v>
      </c>
      <c r="D15" s="68">
        <f>E15+F15</f>
        <v>0</v>
      </c>
      <c r="E15" s="23"/>
      <c r="F15" s="23"/>
      <c r="G15" s="23"/>
      <c r="H15" s="131">
        <f>'A. Eelarve'!D17</f>
        <v>0</v>
      </c>
    </row>
    <row r="16" spans="1:16" x14ac:dyDescent="0.25">
      <c r="A16" s="169" t="s">
        <v>55</v>
      </c>
      <c r="B16" s="170"/>
      <c r="C16" s="50">
        <f t="shared" ref="C16:H16" si="0">SUM(C11:C15)</f>
        <v>189999.9962358</v>
      </c>
      <c r="D16" s="50">
        <f>SUM(D11:D15)</f>
        <v>0</v>
      </c>
      <c r="E16" s="50">
        <f>SUM(E11:E15)</f>
        <v>0</v>
      </c>
      <c r="F16" s="50">
        <f t="shared" si="0"/>
        <v>0</v>
      </c>
      <c r="G16" s="50">
        <f t="shared" si="0"/>
        <v>0</v>
      </c>
      <c r="H16" s="154">
        <f t="shared" si="0"/>
        <v>1</v>
      </c>
    </row>
    <row r="19" spans="1:11" s="21" customFormat="1" x14ac:dyDescent="0.25">
      <c r="A19" s="9" t="s">
        <v>74</v>
      </c>
      <c r="B19" s="1"/>
      <c r="C19" s="8"/>
      <c r="D19" s="7"/>
      <c r="E19" s="7"/>
      <c r="F19" s="7"/>
      <c r="G19" s="7"/>
      <c r="H19" s="7"/>
    </row>
    <row r="20" spans="1:11" ht="78.75" customHeight="1" x14ac:dyDescent="0.25">
      <c r="A20" s="216" t="s">
        <v>1</v>
      </c>
      <c r="B20" s="216" t="s">
        <v>2</v>
      </c>
      <c r="C20" s="214" t="s">
        <v>11</v>
      </c>
      <c r="D20" s="32" t="s">
        <v>23</v>
      </c>
      <c r="E20" s="214" t="s">
        <v>153</v>
      </c>
      <c r="F20" s="214" t="s">
        <v>154</v>
      </c>
      <c r="G20" s="214" t="s">
        <v>155</v>
      </c>
      <c r="H20" s="33" t="s">
        <v>5</v>
      </c>
    </row>
    <row r="21" spans="1:11" s="14" customFormat="1" x14ac:dyDescent="0.25">
      <c r="A21" s="217"/>
      <c r="B21" s="217"/>
      <c r="C21" s="215"/>
      <c r="D21" s="5" t="s">
        <v>4</v>
      </c>
      <c r="E21" s="215"/>
      <c r="F21" s="215"/>
      <c r="G21" s="215"/>
      <c r="H21" s="24"/>
    </row>
    <row r="22" spans="1:11" s="14" customFormat="1" x14ac:dyDescent="0.25">
      <c r="A22" s="11" t="s">
        <v>36</v>
      </c>
      <c r="B22" s="11" t="s">
        <v>6</v>
      </c>
      <c r="C22" s="75">
        <f>'A. Eelarve'!C22</f>
        <v>45338.27994</v>
      </c>
      <c r="D22" s="75">
        <f>SUM(E22:F22)</f>
        <v>0</v>
      </c>
      <c r="E22" s="75">
        <f>'C1. Tööjõukulud'!G12</f>
        <v>0</v>
      </c>
      <c r="F22" s="75">
        <f>'C1. Tööjõukulud'!G31</f>
        <v>0</v>
      </c>
      <c r="G22" s="75">
        <f>'C1. Tööjõukulud'!G50</f>
        <v>0</v>
      </c>
      <c r="H22" s="75">
        <f>IFERROR(ROUND(D22/C22*100,2),0)</f>
        <v>0</v>
      </c>
      <c r="K22"/>
    </row>
    <row r="23" spans="1:11" x14ac:dyDescent="0.25">
      <c r="A23" s="11" t="s">
        <v>7</v>
      </c>
      <c r="B23" s="100" t="s">
        <v>98</v>
      </c>
      <c r="C23" s="75">
        <f>'A. Eelarve'!C23</f>
        <v>1200</v>
      </c>
      <c r="D23" s="75">
        <f>SUM(E23:F23)</f>
        <v>0</v>
      </c>
      <c r="E23" s="75">
        <f>'C2. Sõidu- ja lähetuskulud'!G22</f>
        <v>0</v>
      </c>
      <c r="F23" s="75">
        <f>'C2. Sõidu- ja lähetuskulud'!G40</f>
        <v>0</v>
      </c>
      <c r="G23" s="75">
        <f>'C2. Sõidu- ja lähetuskulud'!G58</f>
        <v>0</v>
      </c>
      <c r="H23" s="75">
        <f t="shared" ref="H23:H27" si="1">IFERROR(ROUND(D23/C23*100,2),0)</f>
        <v>0</v>
      </c>
      <c r="K23"/>
    </row>
    <row r="24" spans="1:11" x14ac:dyDescent="0.25">
      <c r="A24" s="11" t="s">
        <v>8</v>
      </c>
      <c r="B24" s="101" t="s">
        <v>99</v>
      </c>
      <c r="C24" s="75">
        <f>'A. Eelarve'!C24</f>
        <v>131031.81</v>
      </c>
      <c r="D24" s="75">
        <f>' C3. Sihtrühmaga seotud kulud'!G23</f>
        <v>0</v>
      </c>
      <c r="E24" s="75">
        <f>' C3. Sihtrühmaga seotud kulud'!G23</f>
        <v>0</v>
      </c>
      <c r="F24" s="75">
        <f>' C3. Sihtrühmaga seotud kulud'!G41</f>
        <v>0</v>
      </c>
      <c r="G24" s="75">
        <f>' C3. Sihtrühmaga seotud kulud'!G59</f>
        <v>0</v>
      </c>
      <c r="H24" s="75">
        <f t="shared" si="1"/>
        <v>0</v>
      </c>
    </row>
    <row r="25" spans="1:11" x14ac:dyDescent="0.25">
      <c r="A25" s="12"/>
      <c r="B25" s="13" t="s">
        <v>42</v>
      </c>
      <c r="C25" s="76">
        <f>SUM(C22:C24)</f>
        <v>177570.08994000001</v>
      </c>
      <c r="D25" s="76">
        <f>SUM(D22:D24)</f>
        <v>0</v>
      </c>
      <c r="E25" s="76">
        <f>SUM(E22:E24)</f>
        <v>0</v>
      </c>
      <c r="F25" s="76">
        <f>SUM(F22:F24)</f>
        <v>0</v>
      </c>
      <c r="G25" s="76">
        <f>SUM(G22:G24)</f>
        <v>0</v>
      </c>
      <c r="H25" s="76">
        <f>IFERROR(ROUND(D25/C25*100,2),0)</f>
        <v>0</v>
      </c>
    </row>
    <row r="26" spans="1:11" x14ac:dyDescent="0.25">
      <c r="A26" s="12"/>
      <c r="B26" s="13" t="s">
        <v>12</v>
      </c>
      <c r="C26" s="76">
        <f>'A. Eelarve'!C26</f>
        <v>12429.906295800001</v>
      </c>
      <c r="D26" s="76">
        <f>D25*7%</f>
        <v>0</v>
      </c>
      <c r="E26" s="76">
        <f>E25*7%</f>
        <v>0</v>
      </c>
      <c r="F26" s="76">
        <f>F25*7%</f>
        <v>0</v>
      </c>
      <c r="G26" s="76">
        <f>G25*7%</f>
        <v>0</v>
      </c>
      <c r="H26" s="76">
        <f t="shared" si="1"/>
        <v>0</v>
      </c>
    </row>
    <row r="27" spans="1:11" x14ac:dyDescent="0.25">
      <c r="A27" s="10"/>
      <c r="B27" s="11" t="s">
        <v>10</v>
      </c>
      <c r="C27" s="75">
        <f>SUM(C25:C26)</f>
        <v>189999.9962358</v>
      </c>
      <c r="D27" s="75">
        <f>SUM(D25:D26)</f>
        <v>0</v>
      </c>
      <c r="E27" s="75">
        <f>SUM(E25:E26)</f>
        <v>0</v>
      </c>
      <c r="F27" s="75">
        <f>SUM(F25:F26)</f>
        <v>0</v>
      </c>
      <c r="G27" s="75">
        <f>SUM(G25:G26)</f>
        <v>0</v>
      </c>
      <c r="H27" s="75">
        <f t="shared" si="1"/>
        <v>0</v>
      </c>
    </row>
    <row r="28" spans="1:11" x14ac:dyDescent="0.25">
      <c r="A28"/>
      <c r="B28"/>
      <c r="C28"/>
      <c r="D28"/>
      <c r="F28" s="77"/>
      <c r="G28" s="77"/>
    </row>
    <row r="29" spans="1:11" x14ac:dyDescent="0.25">
      <c r="A29" s="21"/>
      <c r="B29" s="21"/>
      <c r="C29" s="21"/>
    </row>
    <row r="30" spans="1:11" x14ac:dyDescent="0.25">
      <c r="A30" s="18" t="s">
        <v>73</v>
      </c>
      <c r="B30" s="16"/>
      <c r="C30" s="15"/>
    </row>
    <row r="31" spans="1:11" ht="47.25" x14ac:dyDescent="0.25">
      <c r="A31" s="19"/>
      <c r="B31" s="65" t="s">
        <v>64</v>
      </c>
      <c r="C31" s="64" t="s">
        <v>63</v>
      </c>
      <c r="D31" s="25" t="s">
        <v>153</v>
      </c>
      <c r="E31" s="6" t="s">
        <v>154</v>
      </c>
      <c r="F31" s="6" t="s">
        <v>155</v>
      </c>
    </row>
    <row r="32" spans="1:11" x14ac:dyDescent="0.25">
      <c r="A32" s="17" t="s">
        <v>25</v>
      </c>
      <c r="B32" s="78">
        <f>'A. Eelarve'!B31</f>
        <v>0</v>
      </c>
      <c r="C32" s="79">
        <f>D32+E32</f>
        <v>0</v>
      </c>
      <c r="D32" s="72">
        <v>0</v>
      </c>
      <c r="E32" s="72">
        <v>0</v>
      </c>
      <c r="F32" s="72">
        <v>0</v>
      </c>
    </row>
    <row r="33" spans="1:7" x14ac:dyDescent="0.25">
      <c r="A33" s="17" t="s">
        <v>26</v>
      </c>
      <c r="B33" s="78">
        <f>'A. Eelarve'!B32</f>
        <v>189999.9962358</v>
      </c>
      <c r="C33" s="79">
        <v>0</v>
      </c>
      <c r="D33" s="72">
        <v>0</v>
      </c>
      <c r="E33" s="72">
        <v>0</v>
      </c>
      <c r="F33" s="72">
        <v>0</v>
      </c>
    </row>
    <row r="34" spans="1:7" x14ac:dyDescent="0.25">
      <c r="A34" s="17" t="s">
        <v>27</v>
      </c>
      <c r="B34" s="78">
        <f>'A. Eelarve'!B33</f>
        <v>0</v>
      </c>
      <c r="C34" s="79">
        <f>D34+E34</f>
        <v>0</v>
      </c>
      <c r="D34" s="72">
        <v>0</v>
      </c>
      <c r="E34" s="72">
        <v>0</v>
      </c>
      <c r="F34" s="72">
        <v>0</v>
      </c>
    </row>
    <row r="35" spans="1:7" x14ac:dyDescent="0.25">
      <c r="A35" s="11" t="s">
        <v>18</v>
      </c>
      <c r="B35" s="80">
        <f>SUM(B32:B34)</f>
        <v>189999.9962358</v>
      </c>
      <c r="C35" s="75">
        <f>SUM(C32:C34)</f>
        <v>0</v>
      </c>
      <c r="D35" s="75">
        <f>SUM(D32:D34)</f>
        <v>0</v>
      </c>
      <c r="E35" s="75">
        <f>SUM(E32:E34)</f>
        <v>0</v>
      </c>
      <c r="F35" s="75">
        <f>SUM(F32:F34)</f>
        <v>0</v>
      </c>
    </row>
    <row r="36" spans="1:7" x14ac:dyDescent="0.25">
      <c r="F36" s="21"/>
    </row>
    <row r="37" spans="1:7" s="21" customFormat="1" x14ac:dyDescent="0.25">
      <c r="A37" s="83"/>
      <c r="B37" s="84"/>
      <c r="C37" s="85"/>
      <c r="D37"/>
      <c r="E37"/>
    </row>
    <row r="38" spans="1:7" x14ac:dyDescent="0.25">
      <c r="A38" s="20" t="s">
        <v>156</v>
      </c>
    </row>
    <row r="39" spans="1:7" x14ac:dyDescent="0.25">
      <c r="A39" s="211" t="s">
        <v>70</v>
      </c>
      <c r="B39" s="212"/>
      <c r="C39" s="66" t="s">
        <v>69</v>
      </c>
      <c r="D39" s="66" t="s">
        <v>46</v>
      </c>
      <c r="E39"/>
      <c r="F39"/>
      <c r="G39" s="15"/>
    </row>
    <row r="40" spans="1:7" ht="47.25" x14ac:dyDescent="0.25">
      <c r="A40" s="22">
        <v>1</v>
      </c>
      <c r="B40" s="2" t="s">
        <v>19</v>
      </c>
      <c r="C40" s="67" t="s">
        <v>67</v>
      </c>
      <c r="D40" s="34"/>
      <c r="E40"/>
      <c r="F40"/>
      <c r="G40" s="15"/>
    </row>
    <row r="41" spans="1:7" x14ac:dyDescent="0.25">
      <c r="A41" s="22">
        <v>2</v>
      </c>
      <c r="B41" s="23" t="s">
        <v>20</v>
      </c>
      <c r="C41" s="67" t="s">
        <v>68</v>
      </c>
      <c r="D41" s="34"/>
      <c r="E41"/>
      <c r="F41"/>
      <c r="G41" s="15"/>
    </row>
    <row r="42" spans="1:7" ht="47.25" x14ac:dyDescent="0.25">
      <c r="A42" s="22">
        <v>3</v>
      </c>
      <c r="B42" s="2" t="s">
        <v>21</v>
      </c>
      <c r="C42" s="67" t="s">
        <v>68</v>
      </c>
      <c r="D42" s="34"/>
      <c r="E42"/>
      <c r="F42"/>
      <c r="G42" s="15"/>
    </row>
    <row r="43" spans="1:7" ht="47.25" x14ac:dyDescent="0.25">
      <c r="A43" s="22">
        <v>4</v>
      </c>
      <c r="B43" s="2" t="s">
        <v>22</v>
      </c>
      <c r="C43" s="67" t="s">
        <v>67</v>
      </c>
      <c r="D43" s="34"/>
      <c r="E43"/>
      <c r="F43"/>
      <c r="G43" s="15"/>
    </row>
  </sheetData>
  <sheetProtection selectLockedCells="1"/>
  <dataConsolidate/>
  <mergeCells count="9">
    <mergeCell ref="G20:G21"/>
    <mergeCell ref="F20:F21"/>
    <mergeCell ref="A20:A21"/>
    <mergeCell ref="B20:B21"/>
    <mergeCell ref="A39:B39"/>
    <mergeCell ref="A9:B9"/>
    <mergeCell ref="A16:B16"/>
    <mergeCell ref="C20:C21"/>
    <mergeCell ref="E20:E21"/>
  </mergeCells>
  <conditionalFormatting sqref="H16">
    <cfRule type="cellIs" dxfId="22" priority="64" operator="equal">
      <formula>0</formula>
    </cfRule>
    <cfRule type="cellIs" dxfId="21" priority="82" operator="lessThan">
      <formula>100</formula>
    </cfRule>
    <cfRule type="cellIs" dxfId="20" priority="83" operator="greaterThan">
      <formula>100</formula>
    </cfRule>
  </conditionalFormatting>
  <conditionalFormatting sqref="H22">
    <cfRule type="cellIs" dxfId="19" priority="74" operator="greaterThan">
      <formula>110</formula>
    </cfRule>
  </conditionalFormatting>
  <conditionalFormatting sqref="H27">
    <cfRule type="cellIs" dxfId="18" priority="68" operator="greaterThan">
      <formula>100</formula>
    </cfRule>
  </conditionalFormatting>
  <conditionalFormatting sqref="H23">
    <cfRule type="cellIs" dxfId="17" priority="63" operator="greaterThan">
      <formula>110</formula>
    </cfRule>
  </conditionalFormatting>
  <conditionalFormatting sqref="H24">
    <cfRule type="cellIs" dxfId="16" priority="62" operator="greaterThan">
      <formula>110</formula>
    </cfRule>
  </conditionalFormatting>
  <conditionalFormatting sqref="E26:F26">
    <cfRule type="colorScale" priority="22">
      <colorScale>
        <cfvo type="num" val="0"/>
        <cfvo type="num" val="&quot;C11*1,1&quot;"/>
        <color rgb="FFFF7128"/>
        <color theme="5"/>
      </colorScale>
    </cfRule>
    <cfRule type="cellIs" dxfId="15" priority="23" stopIfTrue="1" operator="greaterThan">
      <formula>"C11*110%"</formula>
    </cfRule>
    <cfRule type="cellIs" dxfId="14" priority="24" stopIfTrue="1" operator="greaterThan">
      <formula>D26*1.1</formula>
    </cfRule>
    <cfRule type="cellIs" dxfId="13" priority="25" stopIfTrue="1" operator="greaterThan">
      <formula>D26*1.1</formula>
    </cfRule>
    <cfRule type="cellIs" dxfId="12" priority="26" stopIfTrue="1" operator="greaterThan">
      <formula>"F11*1,1"</formula>
    </cfRule>
  </conditionalFormatting>
  <conditionalFormatting sqref="D26">
    <cfRule type="colorScale" priority="17">
      <colorScale>
        <cfvo type="num" val="0"/>
        <cfvo type="num" val="&quot;C11*1,1&quot;"/>
        <color rgb="FFFF7128"/>
        <color theme="5"/>
      </colorScale>
    </cfRule>
    <cfRule type="cellIs" dxfId="11" priority="18" stopIfTrue="1" operator="greaterThan">
      <formula>"C11*110%"</formula>
    </cfRule>
    <cfRule type="cellIs" dxfId="10" priority="19" stopIfTrue="1" operator="greaterThan">
      <formula>C26*1.1</formula>
    </cfRule>
    <cfRule type="cellIs" dxfId="9" priority="20" stopIfTrue="1" operator="greaterThan">
      <formula>C26*1.1</formula>
    </cfRule>
    <cfRule type="cellIs" dxfId="8" priority="21" stopIfTrue="1" operator="greaterThan">
      <formula>"F11*1,1"</formula>
    </cfRule>
  </conditionalFormatting>
  <conditionalFormatting sqref="H25:H26">
    <cfRule type="colorScale" priority="8">
      <colorScale>
        <cfvo type="num" val="0"/>
        <cfvo type="num" val="&quot;C11*1,1&quot;"/>
        <color rgb="FFFF7128"/>
        <color theme="5"/>
      </colorScale>
    </cfRule>
    <cfRule type="cellIs" dxfId="7" priority="9" stopIfTrue="1" operator="greaterThan">
      <formula>"C11*110%"</formula>
    </cfRule>
    <cfRule type="cellIs" dxfId="6" priority="10" stopIfTrue="1" operator="greaterThan">
      <formula>F25*1.1</formula>
    </cfRule>
    <cfRule type="cellIs" dxfId="5" priority="11" stopIfTrue="1" operator="greaterThan">
      <formula>F25*1.1</formula>
    </cfRule>
    <cfRule type="cellIs" dxfId="4" priority="12" stopIfTrue="1" operator="greaterThan">
      <formula>"F11*1,1"</formula>
    </cfRule>
  </conditionalFormatting>
  <conditionalFormatting sqref="G26">
    <cfRule type="colorScale" priority="3">
      <colorScale>
        <cfvo type="num" val="0"/>
        <cfvo type="num" val="&quot;C11*1,1&quot;"/>
        <color rgb="FFFF7128"/>
        <color theme="5"/>
      </colorScale>
    </cfRule>
    <cfRule type="cellIs" dxfId="3" priority="4" stopIfTrue="1" operator="greaterThan">
      <formula>"C11*110%"</formula>
    </cfRule>
    <cfRule type="cellIs" dxfId="2" priority="5" stopIfTrue="1" operator="greaterThan">
      <formula>F26*1.1</formula>
    </cfRule>
    <cfRule type="cellIs" dxfId="1" priority="6" stopIfTrue="1" operator="greaterThan">
      <formula>F26*1.1</formula>
    </cfRule>
    <cfRule type="cellIs" dxfId="0" priority="7" stopIfTrue="1" operator="greaterThan">
      <formula>"F11*1,1"</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xr:uid="{00000000-0002-0000-0200-000000000000}"/>
    <dataValidation type="decimal" operator="equal" allowBlank="1" showInputMessage="1" showErrorMessage="1" errorTitle="Tähelepanu!" error="Tervik peab olema 100%" promptTitle="Tähelepanu!" prompt="Osakaalude summa peab olema 100%" sqref="H16"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H11:H15" xr:uid="{00000000-0002-0000-0200-000002000000}">
      <formula1>0</formula1>
      <formula2>75</formula2>
    </dataValidation>
    <dataValidation operator="equal" allowBlank="1" showErrorMessage="1" promptTitle="Tähelepanu!" prompt="AMIF tulu peab võrduma AMIF kuluga." sqref="B10" xr:uid="{00000000-0002-0000-0200-000003000000}"/>
    <dataValidation allowBlank="1" showInputMessage="1" showErrorMessage="1" promptTitle="Tähelepanu!" prompt="Kulud meetmete lõikes kokku peab olema võrdne projekti kulud kokku." sqref="C37" xr:uid="{00000000-0002-0000-0200-000004000000}"/>
    <dataValidation type="list" allowBlank="1" showInputMessage="1" showErrorMessage="1" errorTitle="Tähelepanu!" error="Vali sobiv vastus" promptTitle="Tähelepanu!" prompt="Vali sobiv vastus" sqref="C40:C43" xr:uid="{00000000-0002-0000-0200-000005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51"/>
  <sheetViews>
    <sheetView topLeftCell="A58" workbookViewId="0">
      <selection activeCell="J16" sqref="J16"/>
    </sheetView>
  </sheetViews>
  <sheetFormatPr defaultColWidth="9.140625" defaultRowHeight="15.75" x14ac:dyDescent="0.25"/>
  <cols>
    <col min="1" max="1" width="10" style="21" bestFit="1" customWidth="1"/>
    <col min="2" max="2" width="20.140625" style="21" customWidth="1"/>
    <col min="3" max="3" width="25.5703125" style="21" customWidth="1"/>
    <col min="4" max="4" width="16.5703125" style="15" customWidth="1"/>
    <col min="5" max="5" width="15.5703125" style="15" customWidth="1"/>
    <col min="6" max="6" width="15.42578125" style="21" customWidth="1"/>
    <col min="7" max="7" width="9.85546875" style="21" bestFit="1" customWidth="1"/>
    <col min="8" max="16384" width="9.140625" style="21"/>
  </cols>
  <sheetData>
    <row r="1" spans="1:7" x14ac:dyDescent="0.25">
      <c r="A1" s="3" t="s">
        <v>65</v>
      </c>
      <c r="B1" s="3"/>
    </row>
    <row r="2" spans="1:7" x14ac:dyDescent="0.25">
      <c r="A2" s="3"/>
      <c r="B2" s="3"/>
    </row>
    <row r="3" spans="1:7" x14ac:dyDescent="0.25">
      <c r="A3" s="91" t="s">
        <v>95</v>
      </c>
    </row>
    <row r="4" spans="1:7" x14ac:dyDescent="0.25">
      <c r="A4" s="19"/>
      <c r="B4" s="220" t="s">
        <v>108</v>
      </c>
      <c r="C4" s="220"/>
      <c r="D4" s="220"/>
      <c r="E4" s="220"/>
      <c r="F4" s="220"/>
      <c r="G4" s="221" t="s">
        <v>14</v>
      </c>
    </row>
    <row r="5" spans="1:7" ht="31.5" x14ac:dyDescent="0.25">
      <c r="A5" s="104" t="s">
        <v>1</v>
      </c>
      <c r="B5" s="6" t="s">
        <v>47</v>
      </c>
      <c r="C5" s="6" t="s">
        <v>48</v>
      </c>
      <c r="D5" s="6" t="s">
        <v>49</v>
      </c>
      <c r="E5" s="6" t="s">
        <v>50</v>
      </c>
      <c r="F5" s="6" t="s">
        <v>51</v>
      </c>
      <c r="G5" s="221"/>
    </row>
    <row r="6" spans="1:7" s="31" customFormat="1" x14ac:dyDescent="0.25">
      <c r="A6" s="142" t="s">
        <v>80</v>
      </c>
      <c r="B6" s="142"/>
      <c r="C6" s="142"/>
      <c r="D6" s="156"/>
      <c r="E6" s="156"/>
      <c r="F6" s="142"/>
      <c r="G6" s="145"/>
    </row>
    <row r="7" spans="1:7" s="31" customFormat="1" x14ac:dyDescent="0.25">
      <c r="A7" s="142" t="s">
        <v>81</v>
      </c>
      <c r="B7" s="142"/>
      <c r="C7" s="142"/>
      <c r="D7" s="156"/>
      <c r="E7" s="156"/>
      <c r="F7" s="142"/>
      <c r="G7" s="145"/>
    </row>
    <row r="8" spans="1:7" s="31" customFormat="1" x14ac:dyDescent="0.25">
      <c r="A8" s="143" t="s">
        <v>82</v>
      </c>
      <c r="B8" s="142"/>
      <c r="C8" s="142"/>
      <c r="D8" s="157"/>
      <c r="E8" s="156"/>
      <c r="F8" s="142"/>
      <c r="G8" s="145"/>
    </row>
    <row r="9" spans="1:7" s="31" customFormat="1" x14ac:dyDescent="0.25">
      <c r="A9" s="142" t="s">
        <v>83</v>
      </c>
      <c r="B9" s="142"/>
      <c r="C9" s="142"/>
      <c r="D9" s="157"/>
      <c r="E9" s="156"/>
      <c r="F9" s="141"/>
      <c r="G9" s="145"/>
    </row>
    <row r="10" spans="1:7" s="31" customFormat="1" x14ac:dyDescent="0.25">
      <c r="A10" s="143" t="s">
        <v>166</v>
      </c>
      <c r="B10" s="142"/>
      <c r="C10" s="142"/>
      <c r="D10" s="157"/>
      <c r="E10" s="156"/>
      <c r="F10" s="142"/>
      <c r="G10" s="145"/>
    </row>
    <row r="11" spans="1:7" s="31" customFormat="1" x14ac:dyDescent="0.25">
      <c r="A11" s="142" t="s">
        <v>167</v>
      </c>
      <c r="B11" s="142"/>
      <c r="C11" s="142"/>
      <c r="D11" s="157"/>
      <c r="E11" s="156"/>
      <c r="F11" s="141"/>
      <c r="G11" s="145"/>
    </row>
    <row r="12" spans="1:7" x14ac:dyDescent="0.25">
      <c r="A12" s="222" t="s">
        <v>159</v>
      </c>
      <c r="B12" s="223"/>
      <c r="C12" s="223"/>
      <c r="D12" s="223"/>
      <c r="E12" s="223"/>
      <c r="F12" s="224"/>
      <c r="G12" s="81">
        <f>SUM(G6:G11)</f>
        <v>0</v>
      </c>
    </row>
    <row r="13" spans="1:7" s="31" customFormat="1" x14ac:dyDescent="0.25">
      <c r="A13" s="29"/>
      <c r="B13" s="29"/>
      <c r="C13" s="29"/>
      <c r="D13" s="30"/>
      <c r="E13" s="30"/>
      <c r="F13" s="29"/>
      <c r="G13" s="72"/>
    </row>
    <row r="14" spans="1:7" s="31" customFormat="1" x14ac:dyDescent="0.25">
      <c r="A14" s="29"/>
      <c r="B14" s="29"/>
      <c r="C14" s="29"/>
      <c r="D14" s="30"/>
      <c r="E14" s="29"/>
      <c r="F14" s="29"/>
      <c r="G14" s="72"/>
    </row>
    <row r="15" spans="1:7" s="31" customFormat="1" x14ac:dyDescent="0.25">
      <c r="A15" s="29"/>
      <c r="B15" s="29"/>
      <c r="C15" s="29"/>
      <c r="D15" s="30"/>
      <c r="E15" s="29"/>
      <c r="F15" s="29"/>
      <c r="G15" s="72"/>
    </row>
    <row r="16" spans="1:7" s="31" customFormat="1" x14ac:dyDescent="0.25">
      <c r="A16" s="29"/>
      <c r="B16" s="29"/>
      <c r="C16" s="29"/>
      <c r="D16" s="30"/>
      <c r="E16" s="30"/>
      <c r="F16" s="29"/>
      <c r="G16" s="72"/>
    </row>
    <row r="17" spans="1:7" s="31" customFormat="1" x14ac:dyDescent="0.25">
      <c r="A17" s="29"/>
      <c r="B17" s="29"/>
      <c r="C17" s="29"/>
      <c r="D17" s="30"/>
      <c r="E17" s="29"/>
      <c r="F17" s="29"/>
      <c r="G17" s="72"/>
    </row>
    <row r="18" spans="1:7" s="31" customFormat="1" x14ac:dyDescent="0.25">
      <c r="A18" s="29"/>
      <c r="B18" s="29"/>
      <c r="C18" s="29"/>
      <c r="D18" s="30"/>
      <c r="E18" s="29"/>
      <c r="F18" s="29"/>
      <c r="G18" s="72"/>
    </row>
    <row r="19" spans="1:7" s="31" customFormat="1" x14ac:dyDescent="0.25">
      <c r="A19" s="29"/>
      <c r="B19" s="29"/>
      <c r="C19" s="29"/>
      <c r="D19" s="30"/>
      <c r="E19" s="29"/>
      <c r="F19" s="29"/>
      <c r="G19" s="72"/>
    </row>
    <row r="20" spans="1:7" s="31" customFormat="1" x14ac:dyDescent="0.25">
      <c r="A20" s="29"/>
      <c r="B20" s="29"/>
      <c r="C20" s="29"/>
      <c r="D20" s="30"/>
      <c r="E20" s="29"/>
      <c r="F20" s="29"/>
      <c r="G20" s="72"/>
    </row>
    <row r="21" spans="1:7" s="31" customFormat="1" x14ac:dyDescent="0.25">
      <c r="A21" s="29"/>
      <c r="B21" s="29"/>
      <c r="C21" s="29"/>
      <c r="D21" s="30"/>
      <c r="E21" s="29"/>
      <c r="F21" s="29"/>
      <c r="G21" s="72"/>
    </row>
    <row r="22" spans="1:7" s="31" customFormat="1" x14ac:dyDescent="0.25">
      <c r="A22" s="29"/>
      <c r="B22" s="29"/>
      <c r="C22" s="29"/>
      <c r="D22" s="30"/>
      <c r="E22" s="29"/>
      <c r="F22" s="29"/>
      <c r="G22" s="72"/>
    </row>
    <row r="23" spans="1:7" s="31" customFormat="1" x14ac:dyDescent="0.25">
      <c r="A23" s="29"/>
      <c r="B23" s="29"/>
      <c r="C23" s="29"/>
      <c r="D23" s="30"/>
      <c r="E23" s="29"/>
      <c r="F23" s="29"/>
      <c r="G23" s="72"/>
    </row>
    <row r="24" spans="1:7" s="31" customFormat="1" x14ac:dyDescent="0.25">
      <c r="A24" s="29"/>
      <c r="B24" s="29"/>
      <c r="C24" s="29"/>
      <c r="D24" s="30"/>
      <c r="E24" s="29"/>
      <c r="F24" s="29"/>
      <c r="G24" s="72"/>
    </row>
    <row r="25" spans="1:7" s="31" customFormat="1" x14ac:dyDescent="0.25">
      <c r="A25" s="29"/>
      <c r="B25" s="29"/>
      <c r="C25" s="29"/>
      <c r="D25" s="30"/>
      <c r="E25" s="29"/>
      <c r="F25" s="29"/>
      <c r="G25" s="72"/>
    </row>
    <row r="26" spans="1:7" s="31" customFormat="1" x14ac:dyDescent="0.25">
      <c r="A26" s="29"/>
      <c r="B26" s="29"/>
      <c r="C26" s="29"/>
      <c r="D26" s="30"/>
      <c r="E26" s="29"/>
      <c r="F26" s="29"/>
      <c r="G26" s="72"/>
    </row>
    <row r="27" spans="1:7" s="31" customFormat="1" x14ac:dyDescent="0.25">
      <c r="A27" s="29"/>
      <c r="B27" s="29"/>
      <c r="C27" s="29"/>
      <c r="D27" s="30"/>
      <c r="E27" s="29"/>
      <c r="F27" s="29"/>
      <c r="G27" s="72"/>
    </row>
    <row r="28" spans="1:7" s="31" customFormat="1" x14ac:dyDescent="0.25">
      <c r="A28" s="29"/>
      <c r="B28" s="29"/>
      <c r="C28" s="29"/>
      <c r="D28" s="30"/>
      <c r="E28" s="29"/>
      <c r="F28" s="29"/>
      <c r="G28" s="72"/>
    </row>
    <row r="29" spans="1:7" s="31" customFormat="1" x14ac:dyDescent="0.25">
      <c r="A29" s="29"/>
      <c r="B29" s="29"/>
      <c r="C29" s="29"/>
      <c r="D29" s="30"/>
      <c r="E29" s="29"/>
      <c r="F29" s="29"/>
      <c r="G29" s="72"/>
    </row>
    <row r="30" spans="1:7" s="31" customFormat="1" x14ac:dyDescent="0.25">
      <c r="A30" s="29"/>
      <c r="B30" s="29"/>
      <c r="C30" s="29"/>
      <c r="D30" s="30"/>
      <c r="E30" s="30"/>
      <c r="F30" s="29"/>
      <c r="G30" s="72"/>
    </row>
    <row r="31" spans="1:7" x14ac:dyDescent="0.25">
      <c r="A31" s="222" t="s">
        <v>160</v>
      </c>
      <c r="B31" s="223"/>
      <c r="C31" s="223"/>
      <c r="D31" s="223"/>
      <c r="E31" s="223"/>
      <c r="F31" s="224"/>
      <c r="G31" s="81">
        <f>SUM(G13:G30)</f>
        <v>0</v>
      </c>
    </row>
    <row r="32" spans="1:7" s="31" customFormat="1" x14ac:dyDescent="0.25">
      <c r="A32" s="29"/>
      <c r="B32" s="29"/>
      <c r="C32" s="29"/>
      <c r="D32" s="30"/>
      <c r="E32" s="30"/>
      <c r="F32" s="29"/>
      <c r="G32" s="72"/>
    </row>
    <row r="33" spans="1:7" s="31" customFormat="1" x14ac:dyDescent="0.25">
      <c r="A33" s="29"/>
      <c r="B33" s="29"/>
      <c r="C33" s="29"/>
      <c r="D33" s="30"/>
      <c r="E33" s="29"/>
      <c r="F33" s="29"/>
      <c r="G33" s="72"/>
    </row>
    <row r="34" spans="1:7" s="31" customFormat="1" x14ac:dyDescent="0.25">
      <c r="A34" s="29"/>
      <c r="B34" s="29"/>
      <c r="C34" s="29"/>
      <c r="D34" s="30"/>
      <c r="E34" s="29"/>
      <c r="F34" s="29"/>
      <c r="G34" s="72"/>
    </row>
    <row r="35" spans="1:7" s="31" customFormat="1" x14ac:dyDescent="0.25">
      <c r="A35" s="29"/>
      <c r="B35" s="29"/>
      <c r="C35" s="29"/>
      <c r="D35" s="30"/>
      <c r="E35" s="30"/>
      <c r="F35" s="29"/>
      <c r="G35" s="72"/>
    </row>
    <row r="36" spans="1:7" s="31" customFormat="1" x14ac:dyDescent="0.25">
      <c r="A36" s="29"/>
      <c r="B36" s="29"/>
      <c r="C36" s="29"/>
      <c r="D36" s="30"/>
      <c r="E36" s="29"/>
      <c r="F36" s="29"/>
      <c r="G36" s="72"/>
    </row>
    <row r="37" spans="1:7" s="31" customFormat="1" x14ac:dyDescent="0.25">
      <c r="A37" s="29"/>
      <c r="B37" s="29"/>
      <c r="C37" s="29"/>
      <c r="D37" s="30"/>
      <c r="E37" s="29"/>
      <c r="F37" s="29"/>
      <c r="G37" s="72"/>
    </row>
    <row r="38" spans="1:7" s="31" customFormat="1" x14ac:dyDescent="0.25">
      <c r="A38" s="29"/>
      <c r="B38" s="29"/>
      <c r="C38" s="29"/>
      <c r="D38" s="30"/>
      <c r="E38" s="29"/>
      <c r="F38" s="29"/>
      <c r="G38" s="72"/>
    </row>
    <row r="39" spans="1:7" s="31" customFormat="1" x14ac:dyDescent="0.25">
      <c r="A39" s="29"/>
      <c r="B39" s="29"/>
      <c r="C39" s="29"/>
      <c r="D39" s="30"/>
      <c r="E39" s="29"/>
      <c r="F39" s="29"/>
      <c r="G39" s="72"/>
    </row>
    <row r="40" spans="1:7" s="31" customFormat="1" x14ac:dyDescent="0.25">
      <c r="A40" s="29"/>
      <c r="B40" s="29"/>
      <c r="C40" s="29"/>
      <c r="D40" s="30"/>
      <c r="E40" s="29"/>
      <c r="F40" s="29"/>
      <c r="G40" s="72"/>
    </row>
    <row r="41" spans="1:7" s="31" customFormat="1" x14ac:dyDescent="0.25">
      <c r="A41" s="29"/>
      <c r="B41" s="29"/>
      <c r="C41" s="29"/>
      <c r="D41" s="30"/>
      <c r="E41" s="29"/>
      <c r="F41" s="29"/>
      <c r="G41" s="72"/>
    </row>
    <row r="42" spans="1:7" s="31" customFormat="1" x14ac:dyDescent="0.25">
      <c r="A42" s="29"/>
      <c r="B42" s="29"/>
      <c r="C42" s="29"/>
      <c r="D42" s="30"/>
      <c r="E42" s="29"/>
      <c r="F42" s="29"/>
      <c r="G42" s="72"/>
    </row>
    <row r="43" spans="1:7" s="31" customFormat="1" x14ac:dyDescent="0.25">
      <c r="A43" s="29"/>
      <c r="B43" s="29"/>
      <c r="C43" s="29"/>
      <c r="D43" s="30"/>
      <c r="E43" s="29"/>
      <c r="F43" s="29"/>
      <c r="G43" s="72"/>
    </row>
    <row r="44" spans="1:7" s="31" customFormat="1" x14ac:dyDescent="0.25">
      <c r="A44" s="29"/>
      <c r="B44" s="29"/>
      <c r="C44" s="29"/>
      <c r="D44" s="30"/>
      <c r="E44" s="29"/>
      <c r="F44" s="29"/>
      <c r="G44" s="72"/>
    </row>
    <row r="45" spans="1:7" s="31" customFormat="1" x14ac:dyDescent="0.25">
      <c r="A45" s="29"/>
      <c r="B45" s="29"/>
      <c r="C45" s="29"/>
      <c r="D45" s="30"/>
      <c r="E45" s="29"/>
      <c r="F45" s="29"/>
      <c r="G45" s="72"/>
    </row>
    <row r="46" spans="1:7" s="31" customFormat="1" x14ac:dyDescent="0.25">
      <c r="A46" s="29"/>
      <c r="B46" s="29"/>
      <c r="C46" s="29"/>
      <c r="D46" s="30"/>
      <c r="E46" s="29"/>
      <c r="F46" s="29"/>
      <c r="G46" s="72"/>
    </row>
    <row r="47" spans="1:7" s="31" customFormat="1" x14ac:dyDescent="0.25">
      <c r="A47" s="29"/>
      <c r="B47" s="29"/>
      <c r="C47" s="29"/>
      <c r="D47" s="30"/>
      <c r="E47" s="29"/>
      <c r="F47" s="29"/>
      <c r="G47" s="72"/>
    </row>
    <row r="48" spans="1:7" s="31" customFormat="1" x14ac:dyDescent="0.25">
      <c r="A48" s="29"/>
      <c r="B48" s="29"/>
      <c r="C48" s="29"/>
      <c r="D48" s="30"/>
      <c r="E48" s="29"/>
      <c r="F48" s="29"/>
      <c r="G48" s="72"/>
    </row>
    <row r="49" spans="1:7" s="31" customFormat="1" x14ac:dyDescent="0.25">
      <c r="A49" s="29"/>
      <c r="B49" s="29"/>
      <c r="C49" s="29"/>
      <c r="D49" s="30"/>
      <c r="E49" s="30"/>
      <c r="F49" s="29"/>
      <c r="G49" s="72"/>
    </row>
    <row r="50" spans="1:7" x14ac:dyDescent="0.25">
      <c r="A50" s="222" t="s">
        <v>161</v>
      </c>
      <c r="B50" s="223"/>
      <c r="C50" s="223"/>
      <c r="D50" s="223"/>
      <c r="E50" s="223"/>
      <c r="F50" s="224"/>
      <c r="G50" s="81">
        <f>SUM(G32:G49)</f>
        <v>0</v>
      </c>
    </row>
    <row r="51" spans="1:7" x14ac:dyDescent="0.25">
      <c r="A51" s="218" t="s">
        <v>56</v>
      </c>
      <c r="B51" s="218"/>
      <c r="C51" s="219"/>
      <c r="D51" s="19"/>
      <c r="E51" s="19"/>
      <c r="F51" s="19"/>
      <c r="G51" s="81">
        <f>G12+G31+G50</f>
        <v>0</v>
      </c>
    </row>
  </sheetData>
  <sheetProtection formatCells="0" formatColumns="0" insertColumns="0" insertRows="0" deleteColumns="0" deleteRows="0" selectLockedCells="1"/>
  <mergeCells count="6">
    <mergeCell ref="A51:C51"/>
    <mergeCell ref="B4:F4"/>
    <mergeCell ref="G4:G5"/>
    <mergeCell ref="A12:F12"/>
    <mergeCell ref="A31:F31"/>
    <mergeCell ref="A50:F5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G59"/>
  <sheetViews>
    <sheetView topLeftCell="A46" workbookViewId="0">
      <selection activeCell="A5" sqref="A5:XFD5"/>
    </sheetView>
  </sheetViews>
  <sheetFormatPr defaultColWidth="9.140625" defaultRowHeight="15.75" x14ac:dyDescent="0.25"/>
  <cols>
    <col min="1" max="1" width="9.140625" style="1"/>
    <col min="2" max="2" width="18.42578125" style="21" customWidth="1"/>
    <col min="3" max="3" width="13.85546875" style="1" customWidth="1"/>
    <col min="4" max="4" width="9.5703125" customWidth="1"/>
    <col min="5" max="5" width="15.5703125" customWidth="1"/>
    <col min="6" max="6" width="37.5703125" style="21" customWidth="1"/>
    <col min="7" max="16384" width="9.140625" style="1"/>
  </cols>
  <sheetData>
    <row r="1" spans="1:7" x14ac:dyDescent="0.25">
      <c r="A1" s="3" t="s">
        <v>96</v>
      </c>
      <c r="B1" s="3"/>
    </row>
    <row r="2" spans="1:7" x14ac:dyDescent="0.25">
      <c r="A2" s="91" t="s">
        <v>94</v>
      </c>
    </row>
    <row r="3" spans="1:7" x14ac:dyDescent="0.25">
      <c r="A3" s="4"/>
      <c r="B3" s="220" t="s">
        <v>108</v>
      </c>
      <c r="C3" s="220"/>
      <c r="D3" s="220"/>
      <c r="E3" s="220"/>
      <c r="F3" s="220"/>
      <c r="G3" s="221" t="s">
        <v>14</v>
      </c>
    </row>
    <row r="4" spans="1:7" ht="47.25" x14ac:dyDescent="0.25">
      <c r="A4" s="104" t="s">
        <v>1</v>
      </c>
      <c r="B4" s="6" t="s">
        <v>47</v>
      </c>
      <c r="C4" s="6" t="s">
        <v>48</v>
      </c>
      <c r="D4" s="6" t="s">
        <v>49</v>
      </c>
      <c r="E4" s="6" t="s">
        <v>50</v>
      </c>
      <c r="F4" s="6" t="s">
        <v>51</v>
      </c>
      <c r="G4" s="221"/>
    </row>
    <row r="5" spans="1:7" s="31" customFormat="1" x14ac:dyDescent="0.25">
      <c r="A5" s="92" t="s">
        <v>80</v>
      </c>
      <c r="B5" s="92"/>
      <c r="C5" s="92"/>
      <c r="D5" s="93"/>
      <c r="E5" s="93"/>
      <c r="F5" s="92"/>
      <c r="G5" s="72"/>
    </row>
    <row r="6" spans="1:7" s="31" customFormat="1" x14ac:dyDescent="0.25">
      <c r="A6" s="92" t="s">
        <v>104</v>
      </c>
      <c r="B6" s="92"/>
      <c r="C6" s="92"/>
      <c r="D6" s="93"/>
      <c r="E6" s="93"/>
      <c r="F6" s="92"/>
      <c r="G6" s="72"/>
    </row>
    <row r="7" spans="1:7" s="31" customFormat="1" ht="47.25" x14ac:dyDescent="0.25">
      <c r="A7" s="95" t="s">
        <v>82</v>
      </c>
      <c r="B7" s="92" t="s">
        <v>105</v>
      </c>
      <c r="C7" s="92" t="s">
        <v>86</v>
      </c>
      <c r="D7" s="96" t="s">
        <v>106</v>
      </c>
      <c r="E7" s="93">
        <v>43156</v>
      </c>
      <c r="F7" s="97" t="s">
        <v>107</v>
      </c>
      <c r="G7" s="117"/>
    </row>
    <row r="8" spans="1:7" s="31" customFormat="1" x14ac:dyDescent="0.25">
      <c r="A8" s="29"/>
      <c r="B8" s="29"/>
      <c r="C8" s="29"/>
      <c r="D8" s="29"/>
      <c r="E8" s="29"/>
      <c r="F8" s="29"/>
      <c r="G8" s="72"/>
    </row>
    <row r="9" spans="1:7" s="31" customFormat="1" x14ac:dyDescent="0.25">
      <c r="A9" s="29"/>
      <c r="B9" s="29"/>
      <c r="C9" s="29"/>
      <c r="D9" s="29"/>
      <c r="E9" s="29"/>
      <c r="F9" s="29"/>
      <c r="G9" s="72"/>
    </row>
    <row r="10" spans="1:7" s="31" customFormat="1" x14ac:dyDescent="0.25">
      <c r="A10" s="29"/>
      <c r="B10" s="29"/>
      <c r="C10" s="29"/>
      <c r="D10" s="29"/>
      <c r="E10" s="29"/>
      <c r="F10" s="29"/>
      <c r="G10" s="72"/>
    </row>
    <row r="11" spans="1:7" s="31" customFormat="1" x14ac:dyDescent="0.25">
      <c r="A11" s="29"/>
      <c r="B11" s="29"/>
      <c r="C11" s="29"/>
      <c r="D11" s="29"/>
      <c r="E11" s="29"/>
      <c r="F11" s="29"/>
      <c r="G11" s="72"/>
    </row>
    <row r="12" spans="1:7" s="31" customFormat="1" x14ac:dyDescent="0.25">
      <c r="A12" s="29"/>
      <c r="B12" s="29"/>
      <c r="C12" s="29"/>
      <c r="D12" s="29"/>
      <c r="E12" s="29"/>
      <c r="F12" s="29"/>
      <c r="G12" s="72"/>
    </row>
    <row r="13" spans="1:7" s="31" customFormat="1" x14ac:dyDescent="0.25">
      <c r="A13" s="29"/>
      <c r="B13" s="29"/>
      <c r="C13" s="29"/>
      <c r="D13" s="29"/>
      <c r="E13" s="29"/>
      <c r="F13" s="29"/>
      <c r="G13" s="72"/>
    </row>
    <row r="14" spans="1:7" s="31" customFormat="1" x14ac:dyDescent="0.25">
      <c r="A14" s="29"/>
      <c r="B14" s="29"/>
      <c r="C14" s="29"/>
      <c r="D14" s="29"/>
      <c r="E14" s="29"/>
      <c r="F14" s="29"/>
      <c r="G14" s="72"/>
    </row>
    <row r="15" spans="1:7" s="31" customFormat="1" x14ac:dyDescent="0.25">
      <c r="A15" s="29"/>
      <c r="B15" s="29"/>
      <c r="C15" s="29"/>
      <c r="D15" s="29"/>
      <c r="E15" s="29"/>
      <c r="F15" s="29"/>
      <c r="G15" s="72"/>
    </row>
    <row r="16" spans="1:7" s="31" customFormat="1" x14ac:dyDescent="0.25">
      <c r="A16" s="29"/>
      <c r="B16" s="29"/>
      <c r="C16" s="29"/>
      <c r="D16" s="29"/>
      <c r="E16" s="29"/>
      <c r="F16" s="29"/>
      <c r="G16" s="72"/>
    </row>
    <row r="17" spans="1:7" s="31" customFormat="1" x14ac:dyDescent="0.25">
      <c r="A17" s="29"/>
      <c r="B17" s="29"/>
      <c r="C17" s="29"/>
      <c r="D17" s="29"/>
      <c r="E17" s="29"/>
      <c r="F17" s="29"/>
      <c r="G17" s="72"/>
    </row>
    <row r="18" spans="1:7" s="31" customFormat="1" x14ac:dyDescent="0.25">
      <c r="A18" s="29"/>
      <c r="B18" s="29"/>
      <c r="C18" s="29"/>
      <c r="D18" s="29"/>
      <c r="E18" s="29"/>
      <c r="F18" s="29"/>
      <c r="G18" s="72"/>
    </row>
    <row r="19" spans="1:7" s="31" customFormat="1" x14ac:dyDescent="0.25">
      <c r="A19" s="29"/>
      <c r="B19" s="29"/>
      <c r="C19" s="29"/>
      <c r="D19" s="29"/>
      <c r="E19" s="29"/>
      <c r="F19" s="29"/>
      <c r="G19" s="72"/>
    </row>
    <row r="20" spans="1:7" s="31" customFormat="1" x14ac:dyDescent="0.25">
      <c r="A20" s="29"/>
      <c r="B20" s="29"/>
      <c r="C20" s="29"/>
      <c r="D20" s="29"/>
      <c r="E20" s="29"/>
      <c r="F20" s="29"/>
      <c r="G20" s="72"/>
    </row>
    <row r="21" spans="1:7" s="31" customFormat="1" x14ac:dyDescent="0.25">
      <c r="A21" s="29"/>
      <c r="B21" s="29"/>
      <c r="C21" s="29"/>
      <c r="D21" s="29"/>
      <c r="E21" s="30"/>
      <c r="F21" s="29"/>
      <c r="G21" s="72"/>
    </row>
    <row r="22" spans="1:7" x14ac:dyDescent="0.25">
      <c r="A22" s="222" t="s">
        <v>159</v>
      </c>
      <c r="B22" s="223"/>
      <c r="C22" s="223"/>
      <c r="D22" s="223"/>
      <c r="E22" s="223"/>
      <c r="F22" s="224"/>
      <c r="G22" s="81">
        <f>SUM(G5:G21)</f>
        <v>0</v>
      </c>
    </row>
    <row r="23" spans="1:7" s="31" customFormat="1" x14ac:dyDescent="0.25">
      <c r="A23" s="29"/>
      <c r="B23" s="29"/>
      <c r="C23" s="29"/>
      <c r="D23" s="29"/>
      <c r="E23" s="30"/>
      <c r="F23" s="29"/>
      <c r="G23" s="72"/>
    </row>
    <row r="24" spans="1:7" s="31" customFormat="1" x14ac:dyDescent="0.25">
      <c r="A24" s="29"/>
      <c r="B24" s="29"/>
      <c r="C24" s="29"/>
      <c r="D24" s="29"/>
      <c r="E24" s="29"/>
      <c r="F24" s="29"/>
      <c r="G24" s="72"/>
    </row>
    <row r="25" spans="1:7" s="31" customFormat="1" x14ac:dyDescent="0.25">
      <c r="A25" s="29"/>
      <c r="B25" s="29"/>
      <c r="C25" s="29"/>
      <c r="D25" s="29"/>
      <c r="E25" s="29"/>
      <c r="F25" s="29"/>
      <c r="G25" s="72"/>
    </row>
    <row r="26" spans="1:7" s="31" customFormat="1" x14ac:dyDescent="0.25">
      <c r="A26" s="29"/>
      <c r="B26" s="29"/>
      <c r="C26" s="29"/>
      <c r="D26" s="29"/>
      <c r="E26" s="29"/>
      <c r="F26" s="29"/>
      <c r="G26" s="72"/>
    </row>
    <row r="27" spans="1:7" s="31" customFormat="1" x14ac:dyDescent="0.25">
      <c r="A27" s="29"/>
      <c r="B27" s="29"/>
      <c r="C27" s="29"/>
      <c r="D27" s="29"/>
      <c r="E27" s="29"/>
      <c r="F27" s="29"/>
      <c r="G27" s="72"/>
    </row>
    <row r="28" spans="1:7" s="31" customFormat="1" x14ac:dyDescent="0.25">
      <c r="A28" s="29"/>
      <c r="B28" s="29"/>
      <c r="C28" s="29"/>
      <c r="D28" s="29"/>
      <c r="E28" s="29"/>
      <c r="F28" s="29"/>
      <c r="G28" s="72"/>
    </row>
    <row r="29" spans="1:7" s="31" customFormat="1" x14ac:dyDescent="0.25">
      <c r="A29" s="29"/>
      <c r="B29" s="29"/>
      <c r="C29" s="29"/>
      <c r="D29" s="29"/>
      <c r="E29" s="29"/>
      <c r="F29" s="29"/>
      <c r="G29" s="72"/>
    </row>
    <row r="30" spans="1:7" s="31" customFormat="1" x14ac:dyDescent="0.25">
      <c r="A30" s="29"/>
      <c r="B30" s="29"/>
      <c r="C30" s="29"/>
      <c r="D30" s="29"/>
      <c r="E30" s="29"/>
      <c r="F30" s="29"/>
      <c r="G30" s="72"/>
    </row>
    <row r="31" spans="1:7" s="31" customFormat="1" x14ac:dyDescent="0.25">
      <c r="A31" s="29"/>
      <c r="B31" s="29"/>
      <c r="C31" s="29"/>
      <c r="D31" s="29"/>
      <c r="E31" s="29"/>
      <c r="F31" s="29"/>
      <c r="G31" s="72"/>
    </row>
    <row r="32" spans="1:7" s="31" customFormat="1" x14ac:dyDescent="0.25">
      <c r="A32" s="29"/>
      <c r="B32" s="29"/>
      <c r="C32" s="29"/>
      <c r="D32" s="29"/>
      <c r="E32" s="29"/>
      <c r="F32" s="29"/>
      <c r="G32" s="72"/>
    </row>
    <row r="33" spans="1:7" s="31" customFormat="1" x14ac:dyDescent="0.25">
      <c r="A33" s="29"/>
      <c r="B33" s="29"/>
      <c r="C33" s="29"/>
      <c r="D33" s="29"/>
      <c r="E33" s="29"/>
      <c r="F33" s="29"/>
      <c r="G33" s="72"/>
    </row>
    <row r="34" spans="1:7" s="31" customFormat="1" x14ac:dyDescent="0.25">
      <c r="A34" s="29"/>
      <c r="B34" s="29"/>
      <c r="C34" s="29"/>
      <c r="D34" s="29"/>
      <c r="E34" s="29"/>
      <c r="F34" s="29"/>
      <c r="G34" s="72"/>
    </row>
    <row r="35" spans="1:7" s="31" customFormat="1" x14ac:dyDescent="0.25">
      <c r="A35" s="29"/>
      <c r="B35" s="29"/>
      <c r="C35" s="29"/>
      <c r="D35" s="29"/>
      <c r="E35" s="29"/>
      <c r="F35" s="29"/>
      <c r="G35" s="72"/>
    </row>
    <row r="36" spans="1:7" s="31" customFormat="1" x14ac:dyDescent="0.25">
      <c r="A36" s="29"/>
      <c r="B36" s="29"/>
      <c r="C36" s="29"/>
      <c r="D36" s="29"/>
      <c r="E36" s="29"/>
      <c r="F36" s="29"/>
      <c r="G36" s="72"/>
    </row>
    <row r="37" spans="1:7" s="31" customFormat="1" x14ac:dyDescent="0.25">
      <c r="A37" s="29"/>
      <c r="B37" s="29"/>
      <c r="C37" s="29"/>
      <c r="D37" s="29"/>
      <c r="E37" s="29"/>
      <c r="F37" s="29"/>
      <c r="G37" s="72"/>
    </row>
    <row r="38" spans="1:7" s="31" customFormat="1" x14ac:dyDescent="0.25">
      <c r="A38" s="29"/>
      <c r="B38" s="29"/>
      <c r="C38" s="29"/>
      <c r="D38" s="29"/>
      <c r="E38" s="29"/>
      <c r="F38" s="29"/>
      <c r="G38" s="72"/>
    </row>
    <row r="39" spans="1:7" s="31" customFormat="1" x14ac:dyDescent="0.25">
      <c r="A39" s="29"/>
      <c r="B39" s="29"/>
      <c r="C39" s="29"/>
      <c r="D39" s="29"/>
      <c r="E39" s="30"/>
      <c r="F39" s="29"/>
      <c r="G39" s="72"/>
    </row>
    <row r="40" spans="1:7" x14ac:dyDescent="0.25">
      <c r="A40" s="222" t="s">
        <v>160</v>
      </c>
      <c r="B40" s="223"/>
      <c r="C40" s="223"/>
      <c r="D40" s="223"/>
      <c r="E40" s="223"/>
      <c r="F40" s="224"/>
      <c r="G40" s="81">
        <f>SUM(G23:G39)</f>
        <v>0</v>
      </c>
    </row>
    <row r="41" spans="1:7" s="31" customFormat="1" x14ac:dyDescent="0.25">
      <c r="A41" s="29"/>
      <c r="B41" s="29"/>
      <c r="C41" s="29"/>
      <c r="D41" s="29"/>
      <c r="E41" s="30"/>
      <c r="F41" s="29"/>
      <c r="G41" s="72"/>
    </row>
    <row r="42" spans="1:7" s="31" customFormat="1" x14ac:dyDescent="0.25">
      <c r="A42" s="29"/>
      <c r="B42" s="29"/>
      <c r="C42" s="29"/>
      <c r="D42" s="29"/>
      <c r="E42" s="29"/>
      <c r="F42" s="29"/>
      <c r="G42" s="72"/>
    </row>
    <row r="43" spans="1:7" s="31" customFormat="1" x14ac:dyDescent="0.25">
      <c r="A43" s="29"/>
      <c r="B43" s="29"/>
      <c r="C43" s="29"/>
      <c r="D43" s="29"/>
      <c r="E43" s="29"/>
      <c r="F43" s="29"/>
      <c r="G43" s="72"/>
    </row>
    <row r="44" spans="1:7" s="31" customFormat="1" x14ac:dyDescent="0.25">
      <c r="A44" s="29"/>
      <c r="B44" s="29"/>
      <c r="C44" s="29"/>
      <c r="D44" s="29"/>
      <c r="E44" s="29"/>
      <c r="F44" s="29"/>
      <c r="G44" s="72"/>
    </row>
    <row r="45" spans="1:7" s="31" customFormat="1" x14ac:dyDescent="0.25">
      <c r="A45" s="29"/>
      <c r="B45" s="29"/>
      <c r="C45" s="29"/>
      <c r="D45" s="29"/>
      <c r="E45" s="29"/>
      <c r="F45" s="29"/>
      <c r="G45" s="72"/>
    </row>
    <row r="46" spans="1:7" s="31" customFormat="1" x14ac:dyDescent="0.25">
      <c r="A46" s="29"/>
      <c r="B46" s="29"/>
      <c r="C46" s="29"/>
      <c r="D46" s="29"/>
      <c r="E46" s="29"/>
      <c r="F46" s="29"/>
      <c r="G46" s="72"/>
    </row>
    <row r="47" spans="1:7" s="31" customFormat="1" x14ac:dyDescent="0.25">
      <c r="A47" s="29"/>
      <c r="B47" s="29"/>
      <c r="C47" s="29"/>
      <c r="D47" s="29"/>
      <c r="E47" s="29"/>
      <c r="F47" s="29"/>
      <c r="G47" s="72"/>
    </row>
    <row r="48" spans="1:7" s="31" customFormat="1" x14ac:dyDescent="0.25">
      <c r="A48" s="29"/>
      <c r="B48" s="29"/>
      <c r="C48" s="29"/>
      <c r="D48" s="29"/>
      <c r="E48" s="29"/>
      <c r="F48" s="29"/>
      <c r="G48" s="72"/>
    </row>
    <row r="49" spans="1:7" s="31" customFormat="1" x14ac:dyDescent="0.25">
      <c r="A49" s="29"/>
      <c r="B49" s="29"/>
      <c r="C49" s="29"/>
      <c r="D49" s="29"/>
      <c r="E49" s="29"/>
      <c r="F49" s="29"/>
      <c r="G49" s="72"/>
    </row>
    <row r="50" spans="1:7" s="31" customFormat="1" x14ac:dyDescent="0.25">
      <c r="A50" s="29"/>
      <c r="B50" s="29"/>
      <c r="C50" s="29"/>
      <c r="D50" s="29"/>
      <c r="E50" s="29"/>
      <c r="F50" s="29"/>
      <c r="G50" s="72"/>
    </row>
    <row r="51" spans="1:7" s="31" customFormat="1" x14ac:dyDescent="0.25">
      <c r="A51" s="29"/>
      <c r="B51" s="29"/>
      <c r="C51" s="29"/>
      <c r="D51" s="29"/>
      <c r="E51" s="29"/>
      <c r="F51" s="29"/>
      <c r="G51" s="72"/>
    </row>
    <row r="52" spans="1:7" s="31" customFormat="1" x14ac:dyDescent="0.25">
      <c r="A52" s="29"/>
      <c r="B52" s="29"/>
      <c r="C52" s="29"/>
      <c r="D52" s="29"/>
      <c r="E52" s="29"/>
      <c r="F52" s="29"/>
      <c r="G52" s="72"/>
    </row>
    <row r="53" spans="1:7" s="31" customFormat="1" x14ac:dyDescent="0.25">
      <c r="A53" s="29"/>
      <c r="B53" s="29"/>
      <c r="C53" s="29"/>
      <c r="D53" s="29"/>
      <c r="E53" s="29"/>
      <c r="F53" s="29"/>
      <c r="G53" s="72"/>
    </row>
    <row r="54" spans="1:7" s="31" customFormat="1" x14ac:dyDescent="0.25">
      <c r="A54" s="29"/>
      <c r="B54" s="29"/>
      <c r="C54" s="29"/>
      <c r="D54" s="29"/>
      <c r="E54" s="29"/>
      <c r="F54" s="29"/>
      <c r="G54" s="72"/>
    </row>
    <row r="55" spans="1:7" s="31" customFormat="1" x14ac:dyDescent="0.25">
      <c r="A55" s="29"/>
      <c r="B55" s="29"/>
      <c r="C55" s="29"/>
      <c r="D55" s="29"/>
      <c r="E55" s="29"/>
      <c r="F55" s="29"/>
      <c r="G55" s="72"/>
    </row>
    <row r="56" spans="1:7" s="31" customFormat="1" x14ac:dyDescent="0.25">
      <c r="A56" s="29"/>
      <c r="B56" s="29"/>
      <c r="C56" s="29"/>
      <c r="D56" s="29"/>
      <c r="E56" s="29"/>
      <c r="F56" s="29"/>
      <c r="G56" s="72"/>
    </row>
    <row r="57" spans="1:7" s="31" customFormat="1" x14ac:dyDescent="0.25">
      <c r="A57" s="29"/>
      <c r="B57" s="29"/>
      <c r="C57" s="29"/>
      <c r="D57" s="29"/>
      <c r="E57" s="30"/>
      <c r="F57" s="29"/>
      <c r="G57" s="72"/>
    </row>
    <row r="58" spans="1:7" s="21" customFormat="1" x14ac:dyDescent="0.25">
      <c r="A58" s="222" t="s">
        <v>161</v>
      </c>
      <c r="B58" s="223"/>
      <c r="C58" s="223"/>
      <c r="D58" s="223"/>
      <c r="E58" s="223"/>
      <c r="F58" s="224"/>
      <c r="G58" s="81">
        <f>SUM(G41:G57)</f>
        <v>0</v>
      </c>
    </row>
    <row r="59" spans="1:7" x14ac:dyDescent="0.25">
      <c r="A59" s="218" t="s">
        <v>157</v>
      </c>
      <c r="B59" s="218"/>
      <c r="C59" s="219"/>
      <c r="D59" s="19"/>
      <c r="E59" s="19"/>
      <c r="F59" s="19"/>
      <c r="G59" s="81">
        <f>G22+G40+G58</f>
        <v>0</v>
      </c>
    </row>
  </sheetData>
  <sheetProtection formatCells="0" formatColumns="0" insertColumns="0" insertRows="0" deleteColumns="0" deleteRows="0" selectLockedCells="1"/>
  <mergeCells count="6">
    <mergeCell ref="G3:G4"/>
    <mergeCell ref="A22:F22"/>
    <mergeCell ref="A40:F40"/>
    <mergeCell ref="A59:C59"/>
    <mergeCell ref="B3:F3"/>
    <mergeCell ref="A58:F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G60"/>
  <sheetViews>
    <sheetView workbookViewId="0">
      <selection activeCell="G60" sqref="G60"/>
    </sheetView>
  </sheetViews>
  <sheetFormatPr defaultColWidth="9.140625" defaultRowHeight="15.75" x14ac:dyDescent="0.25"/>
  <cols>
    <col min="1" max="1" width="9.140625" style="21"/>
    <col min="2" max="2" width="18.42578125" style="21" customWidth="1"/>
    <col min="3" max="3" width="25.5703125" style="21" customWidth="1"/>
    <col min="4" max="4" width="16.5703125" style="15" customWidth="1"/>
    <col min="5" max="5" width="15.5703125" style="15" customWidth="1"/>
    <col min="6" max="6" width="15.42578125" style="21" customWidth="1"/>
    <col min="7" max="16384" width="9.140625" style="21"/>
  </cols>
  <sheetData>
    <row r="1" spans="1:7" x14ac:dyDescent="0.25">
      <c r="A1" s="3" t="s">
        <v>145</v>
      </c>
      <c r="B1" s="3"/>
    </row>
    <row r="2" spans="1:7" x14ac:dyDescent="0.25">
      <c r="A2" s="91" t="s">
        <v>94</v>
      </c>
    </row>
    <row r="3" spans="1:7" x14ac:dyDescent="0.25">
      <c r="A3" s="19"/>
      <c r="B3" s="220" t="s">
        <v>108</v>
      </c>
      <c r="C3" s="220"/>
      <c r="D3" s="220"/>
      <c r="E3" s="220"/>
      <c r="F3" s="220"/>
      <c r="G3" s="221" t="s">
        <v>14</v>
      </c>
    </row>
    <row r="4" spans="1:7" ht="31.5" x14ac:dyDescent="0.25">
      <c r="A4" s="104" t="s">
        <v>1</v>
      </c>
      <c r="B4" s="6" t="s">
        <v>47</v>
      </c>
      <c r="C4" s="6" t="s">
        <v>48</v>
      </c>
      <c r="D4" s="6" t="s">
        <v>49</v>
      </c>
      <c r="E4" s="6" t="s">
        <v>50</v>
      </c>
      <c r="F4" s="6" t="s">
        <v>51</v>
      </c>
      <c r="G4" s="221"/>
    </row>
    <row r="5" spans="1:7" s="31" customFormat="1" x14ac:dyDescent="0.25">
      <c r="A5" s="92" t="s">
        <v>80</v>
      </c>
      <c r="B5" s="92"/>
      <c r="C5" s="92"/>
      <c r="D5" s="92"/>
      <c r="E5" s="93"/>
      <c r="F5" s="92"/>
      <c r="G5" s="94"/>
    </row>
    <row r="6" spans="1:7" s="31" customFormat="1" x14ac:dyDescent="0.25">
      <c r="A6" s="92" t="s">
        <v>84</v>
      </c>
      <c r="B6" s="92"/>
      <c r="C6" s="92"/>
      <c r="D6" s="92"/>
      <c r="E6" s="93"/>
      <c r="F6" s="92"/>
      <c r="G6" s="94"/>
    </row>
    <row r="7" spans="1:7" s="31" customFormat="1" ht="110.25" x14ac:dyDescent="0.25">
      <c r="A7" s="92" t="s">
        <v>82</v>
      </c>
      <c r="B7" s="92" t="s">
        <v>89</v>
      </c>
      <c r="C7" s="92" t="s">
        <v>86</v>
      </c>
      <c r="D7" s="92" t="s">
        <v>85</v>
      </c>
      <c r="E7" s="93">
        <v>42415</v>
      </c>
      <c r="F7" s="97" t="s">
        <v>93</v>
      </c>
      <c r="G7" s="94"/>
    </row>
    <row r="8" spans="1:7" s="31" customFormat="1" x14ac:dyDescent="0.25">
      <c r="A8" s="92" t="s">
        <v>87</v>
      </c>
      <c r="B8" s="92"/>
      <c r="C8" s="92"/>
      <c r="D8" s="92"/>
      <c r="E8" s="92"/>
      <c r="F8" s="92"/>
      <c r="G8" s="94"/>
    </row>
    <row r="9" spans="1:7" s="31" customFormat="1" ht="126" x14ac:dyDescent="0.25">
      <c r="A9" s="92" t="s">
        <v>88</v>
      </c>
      <c r="B9" s="92" t="s">
        <v>90</v>
      </c>
      <c r="C9" s="92" t="s">
        <v>86</v>
      </c>
      <c r="D9" s="96" t="s">
        <v>91</v>
      </c>
      <c r="E9" s="93">
        <v>42421</v>
      </c>
      <c r="F9" s="97" t="s">
        <v>92</v>
      </c>
      <c r="G9" s="94"/>
    </row>
    <row r="10" spans="1:7" s="31" customFormat="1" x14ac:dyDescent="0.25">
      <c r="A10" s="29"/>
      <c r="B10" s="29"/>
      <c r="C10" s="29"/>
      <c r="D10" s="29"/>
      <c r="E10" s="29"/>
      <c r="F10" s="29"/>
      <c r="G10" s="72"/>
    </row>
    <row r="11" spans="1:7" s="31" customFormat="1" x14ac:dyDescent="0.25">
      <c r="A11" s="29"/>
      <c r="B11" s="29"/>
      <c r="C11" s="29"/>
      <c r="D11" s="29"/>
      <c r="E11" s="29"/>
      <c r="F11" s="29"/>
      <c r="G11" s="72"/>
    </row>
    <row r="12" spans="1:7" s="31" customFormat="1" x14ac:dyDescent="0.25">
      <c r="A12" s="29"/>
      <c r="B12" s="29"/>
      <c r="C12" s="29"/>
      <c r="D12" s="29"/>
      <c r="E12" s="29"/>
      <c r="F12" s="29"/>
      <c r="G12" s="72"/>
    </row>
    <row r="13" spans="1:7" s="31" customFormat="1" x14ac:dyDescent="0.25">
      <c r="A13" s="29"/>
      <c r="B13" s="29"/>
      <c r="C13" s="29"/>
      <c r="D13" s="29"/>
      <c r="E13" s="29"/>
      <c r="F13" s="29"/>
      <c r="G13" s="72"/>
    </row>
    <row r="14" spans="1:7" s="31" customFormat="1" x14ac:dyDescent="0.25">
      <c r="A14" s="29"/>
      <c r="B14" s="29"/>
      <c r="C14" s="29"/>
      <c r="D14" s="29"/>
      <c r="E14" s="29"/>
      <c r="F14" s="29"/>
      <c r="G14" s="72"/>
    </row>
    <row r="15" spans="1:7" s="31" customFormat="1" x14ac:dyDescent="0.25">
      <c r="A15" s="29"/>
      <c r="B15" s="29"/>
      <c r="C15" s="29"/>
      <c r="D15" s="29"/>
      <c r="E15" s="29"/>
      <c r="F15" s="29"/>
      <c r="G15" s="72"/>
    </row>
    <row r="16" spans="1:7" s="31" customFormat="1" x14ac:dyDescent="0.25">
      <c r="A16" s="29"/>
      <c r="B16" s="29"/>
      <c r="C16" s="29"/>
      <c r="D16" s="29"/>
      <c r="E16" s="29"/>
      <c r="F16" s="29"/>
      <c r="G16" s="72"/>
    </row>
    <row r="17" spans="1:7" s="31" customFormat="1" x14ac:dyDescent="0.25">
      <c r="A17" s="29"/>
      <c r="B17" s="29"/>
      <c r="C17" s="29"/>
      <c r="D17" s="29"/>
      <c r="E17" s="29"/>
      <c r="F17" s="29"/>
      <c r="G17" s="72"/>
    </row>
    <row r="18" spans="1:7" s="31" customFormat="1" x14ac:dyDescent="0.25">
      <c r="A18" s="29"/>
      <c r="B18" s="29"/>
      <c r="C18" s="29"/>
      <c r="D18" s="29"/>
      <c r="E18" s="29"/>
      <c r="F18" s="29"/>
      <c r="G18" s="72"/>
    </row>
    <row r="19" spans="1:7" s="31" customFormat="1" x14ac:dyDescent="0.25">
      <c r="A19" s="29"/>
      <c r="B19" s="29"/>
      <c r="C19" s="29"/>
      <c r="D19" s="29"/>
      <c r="E19" s="29"/>
      <c r="F19" s="29"/>
      <c r="G19" s="72"/>
    </row>
    <row r="20" spans="1:7" s="31" customFormat="1" x14ac:dyDescent="0.25">
      <c r="A20" s="29"/>
      <c r="B20" s="29"/>
      <c r="C20" s="29"/>
      <c r="D20" s="29"/>
      <c r="E20" s="29"/>
      <c r="F20" s="29"/>
      <c r="G20" s="72"/>
    </row>
    <row r="21" spans="1:7" s="31" customFormat="1" x14ac:dyDescent="0.25">
      <c r="A21" s="29"/>
      <c r="B21" s="29"/>
      <c r="C21" s="29"/>
      <c r="D21" s="29"/>
      <c r="E21" s="30"/>
      <c r="F21" s="29"/>
      <c r="G21" s="72"/>
    </row>
    <row r="22" spans="1:7" s="31" customFormat="1" x14ac:dyDescent="0.25">
      <c r="A22" s="29"/>
      <c r="B22" s="29"/>
      <c r="C22" s="29"/>
      <c r="D22" s="29"/>
      <c r="E22" s="30"/>
      <c r="F22" s="29"/>
      <c r="G22" s="72"/>
    </row>
    <row r="23" spans="1:7" x14ac:dyDescent="0.25">
      <c r="A23" s="222" t="s">
        <v>159</v>
      </c>
      <c r="B23" s="223"/>
      <c r="C23" s="223"/>
      <c r="D23" s="223"/>
      <c r="E23" s="223"/>
      <c r="F23" s="224"/>
      <c r="G23" s="81">
        <f>SUM(G5:G22)</f>
        <v>0</v>
      </c>
    </row>
    <row r="24" spans="1:7" s="31" customFormat="1" x14ac:dyDescent="0.25">
      <c r="A24" s="29"/>
      <c r="B24" s="29"/>
      <c r="C24" s="29"/>
      <c r="D24" s="29"/>
      <c r="E24" s="30"/>
      <c r="F24" s="29"/>
      <c r="G24" s="72"/>
    </row>
    <row r="25" spans="1:7" s="31" customFormat="1" x14ac:dyDescent="0.25">
      <c r="A25" s="29"/>
      <c r="B25" s="29"/>
      <c r="C25" s="29"/>
      <c r="D25" s="29"/>
      <c r="E25" s="30"/>
      <c r="F25" s="29"/>
      <c r="G25" s="72"/>
    </row>
    <row r="26" spans="1:7" s="31" customFormat="1" x14ac:dyDescent="0.25">
      <c r="A26" s="29"/>
      <c r="B26" s="29"/>
      <c r="C26" s="29"/>
      <c r="D26" s="29"/>
      <c r="E26" s="30"/>
      <c r="F26" s="29"/>
      <c r="G26" s="72"/>
    </row>
    <row r="27" spans="1:7" s="31" customFormat="1" x14ac:dyDescent="0.25">
      <c r="A27" s="29"/>
      <c r="B27" s="29"/>
      <c r="C27" s="29"/>
      <c r="D27" s="29"/>
      <c r="E27" s="30"/>
      <c r="F27" s="29"/>
      <c r="G27" s="72"/>
    </row>
    <row r="28" spans="1:7" s="31" customFormat="1" x14ac:dyDescent="0.25">
      <c r="A28" s="29"/>
      <c r="B28" s="29"/>
      <c r="C28" s="29"/>
      <c r="D28" s="29"/>
      <c r="E28" s="30"/>
      <c r="F28" s="29"/>
      <c r="G28" s="72"/>
    </row>
    <row r="29" spans="1:7" s="31" customFormat="1" x14ac:dyDescent="0.25">
      <c r="A29" s="29"/>
      <c r="B29" s="29"/>
      <c r="C29" s="29"/>
      <c r="D29" s="29"/>
      <c r="E29" s="30"/>
      <c r="F29" s="29"/>
      <c r="G29" s="72"/>
    </row>
    <row r="30" spans="1:7" s="31" customFormat="1" x14ac:dyDescent="0.25">
      <c r="A30" s="29"/>
      <c r="B30" s="29"/>
      <c r="C30" s="29"/>
      <c r="D30" s="29"/>
      <c r="E30" s="30"/>
      <c r="F30" s="29"/>
      <c r="G30" s="72"/>
    </row>
    <row r="31" spans="1:7" s="31" customFormat="1" x14ac:dyDescent="0.25">
      <c r="A31" s="29"/>
      <c r="B31" s="29"/>
      <c r="C31" s="29"/>
      <c r="D31" s="29"/>
      <c r="E31" s="30"/>
      <c r="F31" s="29"/>
      <c r="G31" s="72"/>
    </row>
    <row r="32" spans="1:7" s="31" customFormat="1" x14ac:dyDescent="0.25">
      <c r="A32" s="29"/>
      <c r="B32" s="29"/>
      <c r="C32" s="29"/>
      <c r="D32" s="29"/>
      <c r="E32" s="30"/>
      <c r="F32" s="29"/>
      <c r="G32" s="72"/>
    </row>
    <row r="33" spans="1:7" s="31" customFormat="1" x14ac:dyDescent="0.25">
      <c r="A33" s="29"/>
      <c r="B33" s="29"/>
      <c r="C33" s="29"/>
      <c r="D33" s="29"/>
      <c r="E33" s="30"/>
      <c r="F33" s="29"/>
      <c r="G33" s="72"/>
    </row>
    <row r="34" spans="1:7" s="31" customFormat="1" x14ac:dyDescent="0.25">
      <c r="A34" s="29"/>
      <c r="B34" s="29"/>
      <c r="C34" s="29"/>
      <c r="D34" s="29"/>
      <c r="E34" s="30"/>
      <c r="F34" s="29"/>
      <c r="G34" s="72"/>
    </row>
    <row r="35" spans="1:7" s="31" customFormat="1" x14ac:dyDescent="0.25">
      <c r="A35" s="29"/>
      <c r="B35" s="29"/>
      <c r="C35" s="29"/>
      <c r="D35" s="29"/>
      <c r="E35" s="30"/>
      <c r="F35" s="29"/>
      <c r="G35" s="72"/>
    </row>
    <row r="36" spans="1:7" s="31" customFormat="1" x14ac:dyDescent="0.25">
      <c r="A36" s="29"/>
      <c r="B36" s="29"/>
      <c r="C36" s="29"/>
      <c r="D36" s="29"/>
      <c r="E36" s="30"/>
      <c r="F36" s="29"/>
      <c r="G36" s="72"/>
    </row>
    <row r="37" spans="1:7" s="31" customFormat="1" x14ac:dyDescent="0.25">
      <c r="A37" s="29"/>
      <c r="B37" s="29"/>
      <c r="C37" s="29"/>
      <c r="D37" s="29"/>
      <c r="E37" s="30"/>
      <c r="F37" s="29"/>
      <c r="G37" s="72"/>
    </row>
    <row r="38" spans="1:7" s="31" customFormat="1" x14ac:dyDescent="0.25">
      <c r="A38" s="29"/>
      <c r="B38" s="29"/>
      <c r="C38" s="29"/>
      <c r="D38" s="29"/>
      <c r="E38" s="30"/>
      <c r="F38" s="29"/>
      <c r="G38" s="72"/>
    </row>
    <row r="39" spans="1:7" s="31" customFormat="1" x14ac:dyDescent="0.25">
      <c r="A39" s="29"/>
      <c r="B39" s="29"/>
      <c r="C39" s="29"/>
      <c r="D39" s="29"/>
      <c r="E39" s="30"/>
      <c r="F39" s="29"/>
      <c r="G39" s="72"/>
    </row>
    <row r="40" spans="1:7" s="31" customFormat="1" x14ac:dyDescent="0.25">
      <c r="A40" s="29"/>
      <c r="B40" s="29"/>
      <c r="C40" s="29"/>
      <c r="D40" s="29"/>
      <c r="E40" s="30"/>
      <c r="F40" s="29"/>
      <c r="G40" s="72"/>
    </row>
    <row r="41" spans="1:7" x14ac:dyDescent="0.25">
      <c r="A41" s="222" t="s">
        <v>160</v>
      </c>
      <c r="B41" s="223"/>
      <c r="C41" s="223"/>
      <c r="D41" s="223"/>
      <c r="E41" s="223"/>
      <c r="F41" s="224"/>
      <c r="G41" s="81">
        <f>SUM(G24:G40)</f>
        <v>0</v>
      </c>
    </row>
    <row r="42" spans="1:7" s="31" customFormat="1" x14ac:dyDescent="0.25">
      <c r="A42" s="29"/>
      <c r="B42" s="29"/>
      <c r="C42" s="29"/>
      <c r="D42" s="29"/>
      <c r="E42" s="30"/>
      <c r="F42" s="29"/>
      <c r="G42" s="72"/>
    </row>
    <row r="43" spans="1:7" s="31" customFormat="1" x14ac:dyDescent="0.25">
      <c r="A43" s="29"/>
      <c r="B43" s="29"/>
      <c r="C43" s="29"/>
      <c r="D43" s="29"/>
      <c r="E43" s="30"/>
      <c r="F43" s="29"/>
      <c r="G43" s="72"/>
    </row>
    <row r="44" spans="1:7" s="31" customFormat="1" x14ac:dyDescent="0.25">
      <c r="A44" s="29"/>
      <c r="B44" s="29"/>
      <c r="C44" s="29"/>
      <c r="D44" s="29"/>
      <c r="E44" s="30"/>
      <c r="F44" s="29"/>
      <c r="G44" s="72"/>
    </row>
    <row r="45" spans="1:7" s="31" customFormat="1" x14ac:dyDescent="0.25">
      <c r="A45" s="29"/>
      <c r="B45" s="29"/>
      <c r="C45" s="29"/>
      <c r="D45" s="29"/>
      <c r="E45" s="30"/>
      <c r="F45" s="29"/>
      <c r="G45" s="72"/>
    </row>
    <row r="46" spans="1:7" s="31" customFormat="1" x14ac:dyDescent="0.25">
      <c r="A46" s="29"/>
      <c r="B46" s="29"/>
      <c r="C46" s="29"/>
      <c r="D46" s="29"/>
      <c r="E46" s="30"/>
      <c r="F46" s="29"/>
      <c r="G46" s="72"/>
    </row>
    <row r="47" spans="1:7" s="31" customFormat="1" x14ac:dyDescent="0.25">
      <c r="A47" s="29"/>
      <c r="B47" s="29"/>
      <c r="C47" s="29"/>
      <c r="D47" s="29"/>
      <c r="E47" s="30"/>
      <c r="F47" s="29"/>
      <c r="G47" s="72"/>
    </row>
    <row r="48" spans="1:7" s="31" customFormat="1" x14ac:dyDescent="0.25">
      <c r="A48" s="29"/>
      <c r="B48" s="29"/>
      <c r="C48" s="29"/>
      <c r="D48" s="29"/>
      <c r="E48" s="30"/>
      <c r="F48" s="29"/>
      <c r="G48" s="72"/>
    </row>
    <row r="49" spans="1:7" s="31" customFormat="1" x14ac:dyDescent="0.25">
      <c r="A49" s="29"/>
      <c r="B49" s="29"/>
      <c r="C49" s="29"/>
      <c r="D49" s="29"/>
      <c r="E49" s="30"/>
      <c r="F49" s="29"/>
      <c r="G49" s="72"/>
    </row>
    <row r="50" spans="1:7" s="31" customFormat="1" x14ac:dyDescent="0.25">
      <c r="A50" s="29"/>
      <c r="B50" s="29"/>
      <c r="C50" s="29"/>
      <c r="D50" s="29"/>
      <c r="E50" s="30"/>
      <c r="F50" s="29"/>
      <c r="G50" s="72"/>
    </row>
    <row r="51" spans="1:7" s="31" customFormat="1" x14ac:dyDescent="0.25">
      <c r="A51" s="29"/>
      <c r="B51" s="29"/>
      <c r="C51" s="29"/>
      <c r="D51" s="29"/>
      <c r="E51" s="30"/>
      <c r="F51" s="29"/>
      <c r="G51" s="72"/>
    </row>
    <row r="52" spans="1:7" s="31" customFormat="1" x14ac:dyDescent="0.25">
      <c r="A52" s="29"/>
      <c r="B52" s="29"/>
      <c r="C52" s="29"/>
      <c r="D52" s="29"/>
      <c r="E52" s="30"/>
      <c r="F52" s="29"/>
      <c r="G52" s="72"/>
    </row>
    <row r="53" spans="1:7" s="31" customFormat="1" x14ac:dyDescent="0.25">
      <c r="A53" s="29"/>
      <c r="B53" s="29"/>
      <c r="C53" s="29"/>
      <c r="D53" s="29"/>
      <c r="E53" s="30"/>
      <c r="F53" s="29"/>
      <c r="G53" s="72"/>
    </row>
    <row r="54" spans="1:7" s="31" customFormat="1" x14ac:dyDescent="0.25">
      <c r="A54" s="29"/>
      <c r="B54" s="29"/>
      <c r="C54" s="29"/>
      <c r="D54" s="29"/>
      <c r="E54" s="30"/>
      <c r="F54" s="29"/>
      <c r="G54" s="72"/>
    </row>
    <row r="55" spans="1:7" s="31" customFormat="1" x14ac:dyDescent="0.25">
      <c r="A55" s="29"/>
      <c r="B55" s="29"/>
      <c r="C55" s="29"/>
      <c r="D55" s="29"/>
      <c r="E55" s="30"/>
      <c r="F55" s="29"/>
      <c r="G55" s="72"/>
    </row>
    <row r="56" spans="1:7" s="31" customFormat="1" x14ac:dyDescent="0.25">
      <c r="A56" s="29"/>
      <c r="B56" s="29"/>
      <c r="C56" s="29"/>
      <c r="D56" s="29"/>
      <c r="E56" s="30"/>
      <c r="F56" s="29"/>
      <c r="G56" s="72"/>
    </row>
    <row r="57" spans="1:7" s="31" customFormat="1" x14ac:dyDescent="0.25">
      <c r="A57" s="29"/>
      <c r="B57" s="29"/>
      <c r="C57" s="29"/>
      <c r="D57" s="29"/>
      <c r="E57" s="30"/>
      <c r="F57" s="29"/>
      <c r="G57" s="72"/>
    </row>
    <row r="58" spans="1:7" s="31" customFormat="1" x14ac:dyDescent="0.25">
      <c r="A58" s="29"/>
      <c r="B58" s="29"/>
      <c r="C58" s="29"/>
      <c r="D58" s="29"/>
      <c r="E58" s="30"/>
      <c r="F58" s="29"/>
      <c r="G58" s="72"/>
    </row>
    <row r="59" spans="1:7" x14ac:dyDescent="0.25">
      <c r="A59" s="222" t="s">
        <v>161</v>
      </c>
      <c r="B59" s="223"/>
      <c r="C59" s="223"/>
      <c r="D59" s="223"/>
      <c r="E59" s="223"/>
      <c r="F59" s="224"/>
      <c r="G59" s="81">
        <f>SUM(G42:G58)</f>
        <v>0</v>
      </c>
    </row>
    <row r="60" spans="1:7" x14ac:dyDescent="0.25">
      <c r="A60" s="218" t="s">
        <v>158</v>
      </c>
      <c r="B60" s="218"/>
      <c r="C60" s="219"/>
      <c r="D60" s="19"/>
      <c r="E60" s="19"/>
      <c r="F60" s="19"/>
      <c r="G60" s="81">
        <f>G23+G41+G59</f>
        <v>0</v>
      </c>
    </row>
  </sheetData>
  <sheetProtection formatCells="0" formatColumns="0" formatRows="0" insertColumns="0" insertRows="0" deleteColumns="0" deleteRows="0" selectLockedCells="1"/>
  <mergeCells count="6">
    <mergeCell ref="A60:C60"/>
    <mergeCell ref="B3:F3"/>
    <mergeCell ref="G3:G4"/>
    <mergeCell ref="A23:F23"/>
    <mergeCell ref="A41:F41"/>
    <mergeCell ref="A59:F5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21" t="s">
        <v>25</v>
      </c>
    </row>
    <row r="2" spans="1:1" ht="15.75" x14ac:dyDescent="0.25">
      <c r="A2" s="21" t="s">
        <v>26</v>
      </c>
    </row>
    <row r="3" spans="1:1" ht="15.75" x14ac:dyDescent="0.25">
      <c r="A3" s="21" t="s">
        <v>27</v>
      </c>
    </row>
    <row r="6" spans="1:1" ht="15.75" x14ac:dyDescent="0.25">
      <c r="A6" s="21" t="s">
        <v>37</v>
      </c>
    </row>
    <row r="7" spans="1:1" ht="15.75" x14ac:dyDescent="0.25">
      <c r="A7" s="21" t="s">
        <v>71</v>
      </c>
    </row>
    <row r="8" spans="1:1" s="15" customFormat="1" ht="15.75" x14ac:dyDescent="0.25">
      <c r="A8" s="21" t="s">
        <v>52</v>
      </c>
    </row>
    <row r="9" spans="1:1" ht="15.75" x14ac:dyDescent="0.25">
      <c r="A9" s="21" t="s">
        <v>53</v>
      </c>
    </row>
    <row r="12" spans="1:1" ht="15.75" x14ac:dyDescent="0.25">
      <c r="A12" s="21" t="s">
        <v>66</v>
      </c>
    </row>
    <row r="13" spans="1:1" ht="15.75" x14ac:dyDescent="0.25">
      <c r="A13" s="21" t="s">
        <v>67</v>
      </c>
    </row>
    <row r="14" spans="1:1" ht="15.75" x14ac:dyDescent="0.25">
      <c r="A14" s="2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4</vt:i4>
      </vt:variant>
    </vt:vector>
  </HeadingPairs>
  <TitlesOfParts>
    <vt:vector size="11" baseType="lpstr">
      <vt:lpstr>A. Eelarve</vt:lpstr>
      <vt:lpstr>B. Maksetaotlus</vt:lpstr>
      <vt:lpstr>C. KULUARUANDE KOOND</vt:lpstr>
      <vt:lpstr>C1. Tööjõukulud</vt:lpstr>
      <vt:lpstr>C2. Sõidu- ja lähetuskulud</vt:lpstr>
      <vt:lpstr> C3. Sihtrühmaga seotud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@@BEyEa3Alq-C9rRvPR8fWq75OIv3N</cp:lastModifiedBy>
  <dcterms:created xsi:type="dcterms:W3CDTF">2014-06-17T10:19:13Z</dcterms:created>
  <dcterms:modified xsi:type="dcterms:W3CDTF">2022-11-29T13:09:36Z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-745123496</vt:i4>
  </property>
  <property fmtid="{D5CDD505-2E9C-101B-9397-08002B2CF9AE}" pid="4" name="_EmailSubject">
    <vt:lpwstr>AMIF2021-6 Lisa 2 Projekti eelarve</vt:lpwstr>
  </property>
  <property fmtid="{D5CDD505-2E9C-101B-9397-08002B2CF9AE}" pid="5" name="_AuthorEmail">
    <vt:lpwstr>liis.paloots@sotsiaalkindlustusamet.ee</vt:lpwstr>
  </property>
  <property fmtid="{D5CDD505-2E9C-101B-9397-08002B2CF9AE}" pid="6" name="_AuthorEmailDisplayName">
    <vt:lpwstr>Liis Paloots</vt:lpwstr>
  </property>
  <property fmtid="{D5CDD505-2E9C-101B-9397-08002B2CF9AE}" pid="7" name="_ReviewingToolsShownOnce">
    <vt:lpwstr/>
  </property>
</Properties>
</file>